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3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6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9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10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iCloudDrive\SU\Creekwatchers\Data\data\"/>
    </mc:Choice>
  </mc:AlternateContent>
  <xr:revisionPtr revIDLastSave="0" documentId="13_ncr:1_{E1D76B0A-47F8-4F5C-A583-A78470FC03F4}" xr6:coauthVersionLast="45" xr6:coauthVersionMax="45" xr10:uidLastSave="{00000000-0000-0000-0000-000000000000}"/>
  <bookViews>
    <workbookView xWindow="1320" yWindow="210" windowWidth="14985" windowHeight="14910" activeTab="1" xr2:uid="{00000000-000D-0000-FFFF-FFFF00000000}"/>
  </bookViews>
  <sheets>
    <sheet name="all graphs" sheetId="10" r:id="rId1"/>
    <sheet name="ALL" sheetId="1" r:id="rId2"/>
    <sheet name="DO" sheetId="2" r:id="rId3"/>
    <sheet name="Upper" sheetId="3" r:id="rId4"/>
    <sheet name="Lower" sheetId="4" r:id="rId5"/>
    <sheet name="Ponds" sheetId="5" r:id="rId6"/>
    <sheet name="AVG ALL" sheetId="8" r:id="rId7"/>
    <sheet name="Wic Crk" sheetId="6" r:id="rId8"/>
    <sheet name="Rewastico" sheetId="7" r:id="rId9"/>
    <sheet name="Salinity" sheetId="9" r:id="rId10"/>
    <sheet name="Sheet5" sheetId="18" r:id="rId11"/>
    <sheet name="rainfall" sheetId="11" r:id="rId12"/>
    <sheet name="TNTP" sheetId="12" r:id="rId13"/>
    <sheet name="TNTPaverages" sheetId="13" r:id="rId14"/>
  </sheets>
  <externalReferences>
    <externalReference r:id="rId15"/>
    <externalReference r:id="rId16"/>
    <externalReference r:id="rId17"/>
    <externalReference r:id="rId18"/>
  </externalReferences>
  <definedNames>
    <definedName name="_xlnm._FilterDatabase" localSheetId="1" hidden="1">ALL!$A$1:$AH$857</definedName>
    <definedName name="_xlnm.Print_Area" localSheetId="6">'AVG ALL'!$A$1:$E$52</definedName>
    <definedName name="_xlnm.Print_Area" localSheetId="4">Lower!$W$1:$AG$54</definedName>
    <definedName name="_xlnm.Print_Area" localSheetId="5">Ponds!$W$1:$AJ$53</definedName>
    <definedName name="_xlnm.Print_Area" localSheetId="3">Upper!$W$1:$AK$53</definedName>
    <definedName name="_xlnm.Print_Area" localSheetId="7">'Wic Crk'!$X$1:$AC$53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57" i="1" l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T804" i="1"/>
  <c r="U803" i="1"/>
  <c r="T803" i="1"/>
  <c r="U802" i="1"/>
  <c r="T802" i="1"/>
  <c r="U801" i="1"/>
  <c r="T801" i="1"/>
  <c r="U800" i="1"/>
  <c r="T800" i="1"/>
  <c r="U799" i="1"/>
  <c r="T799" i="1"/>
  <c r="U798" i="1"/>
  <c r="T798" i="1"/>
  <c r="U797" i="1"/>
  <c r="T797" i="1"/>
  <c r="U796" i="1"/>
  <c r="T796" i="1"/>
  <c r="U795" i="1"/>
  <c r="T795" i="1"/>
  <c r="U794" i="1"/>
  <c r="T794" i="1"/>
  <c r="U793" i="1"/>
  <c r="T793" i="1"/>
  <c r="U792" i="1"/>
  <c r="T792" i="1"/>
  <c r="U791" i="1"/>
  <c r="T791" i="1"/>
  <c r="U790" i="1"/>
  <c r="T790" i="1"/>
  <c r="U789" i="1"/>
  <c r="T789" i="1"/>
  <c r="U788" i="1"/>
  <c r="T788" i="1"/>
  <c r="U787" i="1"/>
  <c r="T787" i="1"/>
  <c r="U786" i="1"/>
  <c r="T786" i="1"/>
  <c r="U785" i="1"/>
  <c r="T785" i="1"/>
  <c r="U784" i="1"/>
  <c r="T784" i="1"/>
  <c r="U783" i="1"/>
  <c r="T783" i="1"/>
  <c r="U782" i="1"/>
  <c r="T782" i="1"/>
  <c r="U781" i="1"/>
  <c r="T781" i="1"/>
  <c r="U780" i="1"/>
  <c r="T780" i="1"/>
  <c r="U779" i="1"/>
  <c r="T779" i="1"/>
  <c r="U778" i="1"/>
  <c r="T778" i="1"/>
  <c r="U777" i="1"/>
  <c r="T777" i="1"/>
  <c r="U776" i="1"/>
  <c r="T776" i="1"/>
  <c r="U775" i="1"/>
  <c r="T775" i="1"/>
  <c r="U774" i="1"/>
  <c r="T774" i="1"/>
  <c r="U773" i="1"/>
  <c r="T773" i="1"/>
  <c r="U772" i="1"/>
  <c r="T772" i="1"/>
  <c r="U771" i="1"/>
  <c r="T771" i="1"/>
  <c r="U770" i="1"/>
  <c r="T770" i="1"/>
  <c r="U769" i="1"/>
  <c r="T769" i="1"/>
  <c r="U768" i="1"/>
  <c r="T768" i="1"/>
  <c r="U767" i="1"/>
  <c r="T767" i="1"/>
  <c r="U766" i="1"/>
  <c r="T766" i="1"/>
  <c r="U765" i="1"/>
  <c r="T765" i="1"/>
  <c r="U764" i="1"/>
  <c r="T764" i="1"/>
  <c r="U763" i="1"/>
  <c r="T763" i="1"/>
  <c r="U762" i="1"/>
  <c r="T762" i="1"/>
  <c r="U761" i="1"/>
  <c r="T761" i="1"/>
  <c r="U760" i="1"/>
  <c r="T760" i="1"/>
  <c r="U759" i="1"/>
  <c r="T759" i="1"/>
  <c r="U758" i="1"/>
  <c r="T758" i="1"/>
  <c r="U757" i="1"/>
  <c r="T757" i="1"/>
  <c r="U756" i="1"/>
  <c r="T756" i="1"/>
  <c r="U755" i="1"/>
  <c r="T755" i="1"/>
  <c r="U754" i="1"/>
  <c r="T754" i="1"/>
  <c r="U753" i="1"/>
  <c r="T753" i="1"/>
  <c r="U752" i="1"/>
  <c r="T752" i="1"/>
  <c r="U751" i="1"/>
  <c r="T751" i="1"/>
  <c r="U750" i="1"/>
  <c r="T750" i="1"/>
  <c r="U749" i="1"/>
  <c r="T749" i="1"/>
  <c r="U748" i="1"/>
  <c r="T748" i="1"/>
  <c r="U747" i="1"/>
  <c r="T747" i="1"/>
  <c r="U746" i="1"/>
  <c r="T746" i="1"/>
  <c r="U745" i="1"/>
  <c r="T745" i="1"/>
  <c r="U744" i="1"/>
  <c r="T744" i="1"/>
  <c r="U743" i="1"/>
  <c r="T743" i="1"/>
  <c r="U742" i="1"/>
  <c r="T742" i="1"/>
  <c r="U741" i="1"/>
  <c r="T741" i="1"/>
  <c r="U740" i="1"/>
  <c r="T740" i="1"/>
  <c r="U739" i="1"/>
  <c r="T739" i="1"/>
  <c r="U738" i="1"/>
  <c r="T738" i="1"/>
  <c r="U737" i="1"/>
  <c r="T737" i="1"/>
  <c r="U736" i="1"/>
  <c r="T736" i="1"/>
  <c r="U735" i="1"/>
  <c r="T735" i="1"/>
  <c r="U734" i="1"/>
  <c r="T734" i="1"/>
  <c r="U733" i="1"/>
  <c r="T733" i="1"/>
  <c r="U732" i="1"/>
  <c r="T732" i="1"/>
  <c r="U731" i="1"/>
  <c r="T731" i="1"/>
  <c r="U730" i="1"/>
  <c r="T730" i="1"/>
  <c r="U729" i="1"/>
  <c r="T729" i="1"/>
  <c r="U728" i="1"/>
  <c r="T728" i="1"/>
  <c r="U727" i="1"/>
  <c r="T727" i="1"/>
  <c r="U726" i="1"/>
  <c r="T726" i="1"/>
  <c r="U725" i="1"/>
  <c r="T725" i="1"/>
  <c r="U724" i="1"/>
  <c r="T724" i="1"/>
  <c r="U723" i="1"/>
  <c r="T723" i="1"/>
  <c r="U722" i="1"/>
  <c r="T722" i="1"/>
  <c r="U721" i="1"/>
  <c r="T721" i="1"/>
  <c r="U720" i="1"/>
  <c r="T720" i="1"/>
  <c r="U719" i="1"/>
  <c r="T719" i="1"/>
  <c r="U718" i="1"/>
  <c r="T718" i="1"/>
  <c r="U717" i="1"/>
  <c r="T717" i="1"/>
  <c r="U716" i="1"/>
  <c r="T716" i="1"/>
  <c r="U715" i="1"/>
  <c r="T715" i="1"/>
  <c r="U714" i="1"/>
  <c r="T714" i="1"/>
  <c r="U713" i="1"/>
  <c r="T713" i="1"/>
  <c r="U712" i="1"/>
  <c r="T712" i="1"/>
  <c r="U711" i="1"/>
  <c r="T711" i="1"/>
  <c r="U710" i="1"/>
  <c r="T710" i="1"/>
  <c r="U709" i="1"/>
  <c r="T709" i="1"/>
  <c r="U708" i="1"/>
  <c r="T708" i="1"/>
  <c r="U707" i="1"/>
  <c r="T707" i="1"/>
  <c r="U706" i="1"/>
  <c r="T706" i="1"/>
  <c r="U705" i="1"/>
  <c r="T705" i="1"/>
  <c r="U704" i="1"/>
  <c r="T704" i="1"/>
  <c r="U703" i="1"/>
  <c r="T703" i="1"/>
  <c r="U702" i="1"/>
  <c r="T702" i="1"/>
  <c r="U701" i="1"/>
  <c r="T701" i="1"/>
  <c r="U700" i="1"/>
  <c r="T700" i="1"/>
  <c r="U699" i="1"/>
  <c r="T699" i="1"/>
  <c r="U698" i="1"/>
  <c r="T698" i="1"/>
  <c r="U697" i="1"/>
  <c r="T697" i="1"/>
  <c r="U696" i="1"/>
  <c r="T696" i="1"/>
  <c r="U695" i="1"/>
  <c r="T695" i="1"/>
  <c r="U694" i="1"/>
  <c r="T694" i="1"/>
  <c r="U693" i="1"/>
  <c r="T693" i="1"/>
  <c r="U692" i="1"/>
  <c r="T692" i="1"/>
  <c r="U691" i="1"/>
  <c r="T691" i="1"/>
  <c r="U690" i="1"/>
  <c r="T690" i="1"/>
  <c r="U689" i="1"/>
  <c r="T689" i="1"/>
  <c r="U688" i="1"/>
  <c r="T688" i="1"/>
  <c r="U687" i="1"/>
  <c r="T687" i="1"/>
  <c r="U686" i="1"/>
  <c r="T686" i="1"/>
  <c r="U685" i="1"/>
  <c r="T685" i="1"/>
  <c r="U684" i="1"/>
  <c r="T684" i="1"/>
  <c r="U683" i="1"/>
  <c r="T683" i="1"/>
  <c r="U682" i="1"/>
  <c r="T682" i="1"/>
  <c r="U681" i="1"/>
  <c r="T681" i="1"/>
  <c r="U680" i="1"/>
  <c r="T680" i="1"/>
  <c r="U679" i="1"/>
  <c r="T679" i="1"/>
  <c r="U678" i="1"/>
  <c r="T678" i="1"/>
  <c r="U677" i="1"/>
  <c r="T677" i="1"/>
  <c r="U676" i="1"/>
  <c r="T676" i="1"/>
  <c r="U675" i="1"/>
  <c r="T675" i="1"/>
  <c r="U674" i="1"/>
  <c r="T674" i="1"/>
  <c r="U673" i="1"/>
  <c r="T673" i="1"/>
  <c r="U672" i="1"/>
  <c r="T672" i="1"/>
  <c r="U671" i="1"/>
  <c r="T671" i="1"/>
  <c r="U670" i="1"/>
  <c r="T670" i="1"/>
  <c r="U669" i="1"/>
  <c r="T669" i="1"/>
  <c r="U668" i="1"/>
  <c r="T668" i="1"/>
  <c r="U667" i="1"/>
  <c r="T667" i="1"/>
  <c r="U666" i="1"/>
  <c r="T666" i="1"/>
  <c r="U665" i="1"/>
  <c r="T665" i="1"/>
  <c r="U664" i="1"/>
  <c r="T664" i="1"/>
  <c r="U663" i="1"/>
  <c r="T663" i="1"/>
  <c r="U662" i="1"/>
  <c r="T662" i="1"/>
  <c r="U661" i="1"/>
  <c r="T661" i="1"/>
  <c r="U660" i="1"/>
  <c r="T660" i="1"/>
  <c r="U659" i="1"/>
  <c r="T659" i="1"/>
  <c r="U658" i="1"/>
  <c r="T658" i="1"/>
  <c r="U657" i="1"/>
  <c r="T657" i="1"/>
  <c r="U656" i="1"/>
  <c r="T656" i="1"/>
  <c r="U655" i="1"/>
  <c r="T655" i="1"/>
  <c r="U654" i="1"/>
  <c r="T654" i="1"/>
  <c r="U653" i="1"/>
  <c r="T653" i="1"/>
  <c r="U652" i="1"/>
  <c r="T652" i="1"/>
  <c r="U651" i="1"/>
  <c r="T651" i="1"/>
  <c r="U650" i="1"/>
  <c r="T650" i="1"/>
  <c r="U649" i="1"/>
  <c r="T649" i="1"/>
  <c r="U648" i="1"/>
  <c r="T648" i="1"/>
  <c r="U647" i="1"/>
  <c r="T647" i="1"/>
  <c r="U646" i="1"/>
  <c r="T646" i="1"/>
  <c r="U645" i="1"/>
  <c r="T645" i="1"/>
  <c r="U644" i="1"/>
  <c r="T644" i="1"/>
  <c r="U643" i="1"/>
  <c r="T643" i="1"/>
  <c r="U642" i="1"/>
  <c r="T642" i="1"/>
  <c r="U641" i="1"/>
  <c r="T641" i="1"/>
  <c r="U640" i="1"/>
  <c r="T640" i="1"/>
  <c r="U639" i="1"/>
  <c r="T639" i="1"/>
  <c r="U638" i="1"/>
  <c r="T638" i="1"/>
  <c r="U637" i="1"/>
  <c r="T637" i="1"/>
  <c r="U636" i="1"/>
  <c r="T636" i="1"/>
  <c r="U635" i="1"/>
  <c r="T635" i="1"/>
  <c r="U634" i="1"/>
  <c r="T634" i="1"/>
  <c r="U633" i="1"/>
  <c r="T633" i="1"/>
  <c r="U632" i="1"/>
  <c r="T632" i="1"/>
  <c r="U631" i="1"/>
  <c r="T631" i="1"/>
  <c r="U630" i="1"/>
  <c r="T630" i="1"/>
  <c r="U629" i="1"/>
  <c r="T629" i="1"/>
  <c r="U628" i="1"/>
  <c r="T628" i="1"/>
  <c r="U627" i="1"/>
  <c r="T627" i="1"/>
  <c r="U626" i="1"/>
  <c r="T626" i="1"/>
  <c r="U625" i="1"/>
  <c r="T625" i="1"/>
  <c r="U624" i="1"/>
  <c r="T624" i="1"/>
  <c r="U623" i="1"/>
  <c r="T623" i="1"/>
  <c r="U622" i="1"/>
  <c r="T622" i="1"/>
  <c r="U621" i="1"/>
  <c r="T621" i="1"/>
  <c r="U620" i="1"/>
  <c r="T620" i="1"/>
  <c r="U619" i="1"/>
  <c r="T619" i="1"/>
  <c r="U618" i="1"/>
  <c r="T618" i="1"/>
  <c r="U617" i="1"/>
  <c r="T617" i="1"/>
  <c r="U616" i="1"/>
  <c r="T616" i="1"/>
  <c r="U615" i="1"/>
  <c r="T615" i="1"/>
  <c r="U614" i="1"/>
  <c r="T614" i="1"/>
  <c r="U613" i="1"/>
  <c r="T613" i="1"/>
  <c r="U612" i="1"/>
  <c r="T612" i="1"/>
  <c r="U611" i="1"/>
  <c r="T611" i="1"/>
  <c r="U610" i="1"/>
  <c r="T610" i="1"/>
  <c r="U609" i="1"/>
  <c r="T609" i="1"/>
  <c r="U608" i="1"/>
  <c r="T608" i="1"/>
  <c r="U607" i="1"/>
  <c r="T607" i="1"/>
  <c r="U606" i="1"/>
  <c r="T606" i="1"/>
  <c r="U605" i="1"/>
  <c r="T605" i="1"/>
  <c r="U604" i="1"/>
  <c r="T604" i="1"/>
  <c r="U603" i="1"/>
  <c r="T603" i="1"/>
  <c r="U602" i="1"/>
  <c r="T602" i="1"/>
  <c r="U601" i="1"/>
  <c r="T601" i="1"/>
  <c r="U600" i="1"/>
  <c r="T600" i="1"/>
  <c r="U599" i="1"/>
  <c r="T599" i="1"/>
  <c r="U598" i="1"/>
  <c r="T598" i="1"/>
  <c r="U597" i="1"/>
  <c r="T597" i="1"/>
  <c r="U596" i="1"/>
  <c r="T596" i="1"/>
  <c r="U595" i="1"/>
  <c r="T595" i="1"/>
  <c r="U594" i="1"/>
  <c r="T594" i="1"/>
  <c r="U593" i="1"/>
  <c r="T593" i="1"/>
  <c r="U592" i="1"/>
  <c r="T592" i="1"/>
  <c r="U591" i="1"/>
  <c r="T591" i="1"/>
  <c r="U590" i="1"/>
  <c r="T590" i="1"/>
  <c r="U589" i="1"/>
  <c r="T589" i="1"/>
  <c r="U588" i="1"/>
  <c r="T588" i="1"/>
  <c r="U587" i="1"/>
  <c r="T587" i="1"/>
  <c r="U586" i="1"/>
  <c r="T586" i="1"/>
  <c r="U585" i="1"/>
  <c r="T585" i="1"/>
  <c r="U584" i="1"/>
  <c r="T584" i="1"/>
  <c r="U583" i="1"/>
  <c r="T583" i="1"/>
  <c r="U582" i="1"/>
  <c r="T582" i="1"/>
  <c r="U581" i="1"/>
  <c r="T581" i="1"/>
  <c r="U580" i="1"/>
  <c r="T580" i="1"/>
  <c r="U579" i="1"/>
  <c r="T579" i="1"/>
  <c r="U578" i="1"/>
  <c r="T578" i="1"/>
  <c r="U577" i="1"/>
  <c r="T577" i="1"/>
  <c r="U576" i="1"/>
  <c r="T576" i="1"/>
  <c r="U575" i="1"/>
  <c r="T575" i="1"/>
  <c r="U574" i="1"/>
  <c r="T574" i="1"/>
  <c r="U573" i="1"/>
  <c r="T573" i="1"/>
  <c r="U572" i="1"/>
  <c r="T572" i="1"/>
  <c r="U571" i="1"/>
  <c r="T571" i="1"/>
  <c r="U570" i="1"/>
  <c r="T570" i="1"/>
  <c r="U569" i="1"/>
  <c r="T569" i="1"/>
  <c r="U568" i="1"/>
  <c r="T568" i="1"/>
  <c r="U567" i="1"/>
  <c r="T567" i="1"/>
  <c r="U566" i="1"/>
  <c r="T566" i="1"/>
  <c r="U565" i="1"/>
  <c r="T565" i="1"/>
  <c r="U564" i="1"/>
  <c r="T564" i="1"/>
  <c r="U563" i="1"/>
  <c r="T563" i="1"/>
  <c r="U562" i="1"/>
  <c r="T562" i="1"/>
  <c r="U561" i="1"/>
  <c r="T561" i="1"/>
  <c r="U560" i="1"/>
  <c r="T560" i="1"/>
  <c r="U559" i="1"/>
  <c r="T559" i="1"/>
  <c r="U558" i="1"/>
  <c r="T558" i="1"/>
  <c r="U557" i="1"/>
  <c r="T557" i="1"/>
  <c r="U556" i="1"/>
  <c r="T556" i="1"/>
  <c r="U555" i="1"/>
  <c r="T555" i="1"/>
  <c r="U554" i="1"/>
  <c r="T554" i="1"/>
  <c r="U553" i="1"/>
  <c r="T553" i="1"/>
  <c r="U552" i="1"/>
  <c r="T552" i="1"/>
  <c r="U551" i="1"/>
  <c r="T551" i="1"/>
  <c r="U550" i="1"/>
  <c r="T550" i="1"/>
  <c r="U549" i="1"/>
  <c r="T549" i="1"/>
  <c r="U548" i="1"/>
  <c r="T548" i="1"/>
  <c r="U547" i="1"/>
  <c r="T547" i="1"/>
  <c r="U546" i="1"/>
  <c r="T546" i="1"/>
  <c r="U545" i="1"/>
  <c r="T545" i="1"/>
  <c r="U544" i="1"/>
  <c r="T544" i="1"/>
  <c r="U543" i="1"/>
  <c r="T543" i="1"/>
  <c r="U542" i="1"/>
  <c r="T542" i="1"/>
  <c r="U541" i="1"/>
  <c r="T541" i="1"/>
  <c r="U540" i="1"/>
  <c r="T540" i="1"/>
  <c r="U539" i="1"/>
  <c r="T539" i="1"/>
  <c r="U538" i="1"/>
  <c r="T538" i="1"/>
  <c r="U537" i="1"/>
  <c r="T537" i="1"/>
  <c r="U536" i="1"/>
  <c r="T536" i="1"/>
  <c r="U535" i="1"/>
  <c r="T535" i="1"/>
  <c r="U534" i="1"/>
  <c r="T534" i="1"/>
  <c r="U533" i="1"/>
  <c r="T533" i="1"/>
  <c r="U532" i="1"/>
  <c r="T532" i="1"/>
  <c r="U531" i="1"/>
  <c r="T531" i="1"/>
  <c r="U530" i="1"/>
  <c r="T530" i="1"/>
  <c r="U529" i="1"/>
  <c r="T529" i="1"/>
  <c r="U528" i="1"/>
  <c r="T528" i="1"/>
  <c r="U527" i="1"/>
  <c r="T527" i="1"/>
  <c r="U526" i="1"/>
  <c r="T526" i="1"/>
  <c r="U525" i="1"/>
  <c r="T525" i="1"/>
  <c r="U524" i="1"/>
  <c r="T524" i="1"/>
  <c r="U523" i="1"/>
  <c r="T523" i="1"/>
  <c r="U522" i="1"/>
  <c r="T522" i="1"/>
  <c r="U521" i="1"/>
  <c r="T521" i="1"/>
  <c r="U520" i="1"/>
  <c r="T520" i="1"/>
  <c r="U519" i="1"/>
  <c r="T519" i="1"/>
  <c r="U518" i="1"/>
  <c r="T518" i="1"/>
  <c r="U517" i="1"/>
  <c r="T517" i="1"/>
  <c r="U516" i="1"/>
  <c r="T516" i="1"/>
  <c r="U515" i="1"/>
  <c r="T515" i="1"/>
  <c r="U514" i="1"/>
  <c r="T514" i="1"/>
  <c r="U513" i="1"/>
  <c r="T513" i="1"/>
  <c r="U512" i="1"/>
  <c r="T512" i="1"/>
  <c r="U511" i="1"/>
  <c r="T511" i="1"/>
  <c r="U510" i="1"/>
  <c r="T510" i="1"/>
  <c r="U509" i="1"/>
  <c r="T509" i="1"/>
  <c r="U508" i="1"/>
  <c r="T508" i="1"/>
  <c r="U507" i="1"/>
  <c r="T507" i="1"/>
  <c r="U506" i="1"/>
  <c r="T506" i="1"/>
  <c r="U505" i="1"/>
  <c r="T505" i="1"/>
  <c r="U504" i="1"/>
  <c r="T504" i="1"/>
  <c r="U503" i="1"/>
  <c r="T503" i="1"/>
  <c r="U502" i="1"/>
  <c r="T502" i="1"/>
  <c r="U501" i="1"/>
  <c r="T501" i="1"/>
  <c r="U500" i="1"/>
  <c r="T500" i="1"/>
  <c r="U499" i="1"/>
  <c r="T499" i="1"/>
  <c r="U498" i="1"/>
  <c r="T498" i="1"/>
  <c r="U497" i="1"/>
  <c r="T497" i="1"/>
  <c r="U496" i="1"/>
  <c r="T496" i="1"/>
  <c r="U495" i="1"/>
  <c r="T495" i="1"/>
  <c r="U494" i="1"/>
  <c r="T494" i="1"/>
  <c r="U493" i="1"/>
  <c r="T493" i="1"/>
  <c r="U492" i="1"/>
  <c r="T492" i="1"/>
  <c r="U491" i="1"/>
  <c r="T491" i="1"/>
  <c r="U490" i="1"/>
  <c r="T490" i="1"/>
  <c r="U489" i="1"/>
  <c r="T489" i="1"/>
  <c r="U488" i="1"/>
  <c r="T488" i="1"/>
  <c r="U487" i="1"/>
  <c r="T487" i="1"/>
  <c r="U486" i="1"/>
  <c r="T486" i="1"/>
  <c r="U485" i="1"/>
  <c r="T485" i="1"/>
  <c r="U484" i="1"/>
  <c r="T484" i="1"/>
  <c r="U483" i="1"/>
  <c r="T483" i="1"/>
  <c r="U482" i="1"/>
  <c r="T482" i="1"/>
  <c r="U481" i="1"/>
  <c r="T481" i="1"/>
  <c r="U480" i="1"/>
  <c r="T480" i="1"/>
  <c r="U479" i="1"/>
  <c r="T479" i="1"/>
  <c r="U478" i="1"/>
  <c r="T478" i="1"/>
  <c r="U477" i="1"/>
  <c r="T477" i="1"/>
  <c r="U476" i="1"/>
  <c r="T476" i="1"/>
  <c r="U475" i="1"/>
  <c r="T475" i="1"/>
  <c r="U474" i="1"/>
  <c r="T474" i="1"/>
  <c r="U473" i="1"/>
  <c r="T473" i="1"/>
  <c r="U472" i="1"/>
  <c r="T472" i="1"/>
  <c r="U471" i="1"/>
  <c r="T471" i="1"/>
  <c r="U470" i="1"/>
  <c r="T470" i="1"/>
  <c r="U469" i="1"/>
  <c r="T469" i="1"/>
  <c r="U468" i="1"/>
  <c r="T468" i="1"/>
  <c r="U467" i="1"/>
  <c r="T467" i="1"/>
  <c r="U466" i="1"/>
  <c r="T466" i="1"/>
  <c r="U465" i="1"/>
  <c r="T465" i="1"/>
  <c r="U464" i="1"/>
  <c r="T464" i="1"/>
  <c r="U463" i="1"/>
  <c r="T463" i="1"/>
  <c r="U462" i="1"/>
  <c r="T462" i="1"/>
  <c r="U461" i="1"/>
  <c r="T461" i="1"/>
  <c r="U460" i="1"/>
  <c r="T460" i="1"/>
  <c r="U459" i="1"/>
  <c r="T459" i="1"/>
  <c r="U458" i="1"/>
  <c r="T458" i="1"/>
  <c r="U457" i="1"/>
  <c r="T457" i="1"/>
  <c r="U456" i="1"/>
  <c r="T456" i="1"/>
  <c r="U455" i="1"/>
  <c r="T455" i="1"/>
  <c r="U454" i="1"/>
  <c r="T454" i="1"/>
  <c r="U453" i="1"/>
  <c r="T453" i="1"/>
  <c r="U452" i="1"/>
  <c r="T452" i="1"/>
  <c r="U451" i="1"/>
  <c r="T451" i="1"/>
  <c r="U450" i="1"/>
  <c r="T450" i="1"/>
  <c r="U449" i="1"/>
  <c r="T449" i="1"/>
  <c r="U448" i="1"/>
  <c r="T448" i="1"/>
  <c r="U447" i="1"/>
  <c r="T447" i="1"/>
  <c r="U446" i="1"/>
  <c r="T446" i="1"/>
  <c r="U445" i="1"/>
  <c r="T445" i="1"/>
  <c r="U444" i="1"/>
  <c r="T444" i="1"/>
  <c r="U443" i="1"/>
  <c r="T443" i="1"/>
  <c r="U442" i="1"/>
  <c r="T442" i="1"/>
  <c r="U441" i="1"/>
  <c r="T441" i="1"/>
  <c r="U440" i="1"/>
  <c r="T440" i="1"/>
  <c r="U439" i="1"/>
  <c r="T439" i="1"/>
  <c r="U438" i="1"/>
  <c r="T438" i="1"/>
  <c r="U437" i="1"/>
  <c r="T437" i="1"/>
  <c r="U436" i="1"/>
  <c r="T436" i="1"/>
  <c r="U435" i="1"/>
  <c r="T435" i="1"/>
  <c r="U434" i="1"/>
  <c r="T434" i="1"/>
  <c r="U433" i="1"/>
  <c r="T433" i="1"/>
  <c r="U432" i="1"/>
  <c r="T432" i="1"/>
  <c r="U431" i="1"/>
  <c r="T431" i="1"/>
  <c r="U430" i="1"/>
  <c r="T430" i="1"/>
  <c r="U429" i="1"/>
  <c r="T429" i="1"/>
  <c r="U428" i="1"/>
  <c r="T428" i="1"/>
  <c r="U427" i="1"/>
  <c r="T427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U419" i="1"/>
  <c r="T419" i="1"/>
  <c r="U418" i="1"/>
  <c r="T418" i="1"/>
  <c r="U417" i="1"/>
  <c r="T417" i="1"/>
  <c r="U416" i="1"/>
  <c r="T416" i="1"/>
  <c r="U415" i="1"/>
  <c r="T415" i="1"/>
  <c r="U414" i="1"/>
  <c r="T414" i="1"/>
  <c r="U413" i="1"/>
  <c r="T413" i="1"/>
  <c r="U412" i="1"/>
  <c r="T412" i="1"/>
  <c r="U411" i="1"/>
  <c r="T411" i="1"/>
  <c r="U410" i="1"/>
  <c r="T410" i="1"/>
  <c r="U409" i="1"/>
  <c r="T409" i="1"/>
  <c r="U408" i="1"/>
  <c r="T408" i="1"/>
  <c r="U407" i="1"/>
  <c r="T407" i="1"/>
  <c r="U406" i="1"/>
  <c r="T406" i="1"/>
  <c r="U405" i="1"/>
  <c r="T405" i="1"/>
  <c r="U404" i="1"/>
  <c r="T404" i="1"/>
  <c r="U403" i="1"/>
  <c r="T403" i="1"/>
  <c r="U402" i="1"/>
  <c r="T402" i="1"/>
  <c r="U401" i="1"/>
  <c r="T401" i="1"/>
  <c r="U400" i="1"/>
  <c r="T400" i="1"/>
  <c r="U399" i="1"/>
  <c r="T399" i="1"/>
  <c r="U398" i="1"/>
  <c r="T398" i="1"/>
  <c r="U397" i="1"/>
  <c r="T397" i="1"/>
  <c r="U396" i="1"/>
  <c r="T396" i="1"/>
  <c r="U395" i="1"/>
  <c r="T395" i="1"/>
  <c r="U394" i="1"/>
  <c r="T394" i="1"/>
  <c r="U393" i="1"/>
  <c r="T393" i="1"/>
  <c r="U392" i="1"/>
  <c r="T392" i="1"/>
  <c r="U391" i="1"/>
  <c r="T391" i="1"/>
  <c r="U390" i="1"/>
  <c r="T390" i="1"/>
  <c r="U389" i="1"/>
  <c r="T389" i="1"/>
  <c r="U388" i="1"/>
  <c r="T388" i="1"/>
  <c r="U387" i="1"/>
  <c r="T387" i="1"/>
  <c r="U386" i="1"/>
  <c r="T386" i="1"/>
  <c r="U385" i="1"/>
  <c r="T385" i="1"/>
  <c r="U384" i="1"/>
  <c r="T384" i="1"/>
  <c r="U383" i="1"/>
  <c r="T383" i="1"/>
  <c r="U382" i="1"/>
  <c r="T382" i="1"/>
  <c r="U381" i="1"/>
  <c r="T381" i="1"/>
  <c r="U380" i="1"/>
  <c r="T380" i="1"/>
  <c r="U379" i="1"/>
  <c r="T379" i="1"/>
  <c r="U378" i="1"/>
  <c r="T378" i="1"/>
  <c r="U377" i="1"/>
  <c r="T377" i="1"/>
  <c r="U376" i="1"/>
  <c r="T376" i="1"/>
  <c r="U375" i="1"/>
  <c r="T375" i="1"/>
  <c r="U374" i="1"/>
  <c r="T374" i="1"/>
  <c r="U373" i="1"/>
  <c r="T373" i="1"/>
  <c r="U372" i="1"/>
  <c r="T372" i="1"/>
  <c r="U371" i="1"/>
  <c r="T371" i="1"/>
  <c r="U370" i="1"/>
  <c r="T370" i="1"/>
  <c r="U369" i="1"/>
  <c r="T369" i="1"/>
  <c r="U368" i="1"/>
  <c r="T368" i="1"/>
  <c r="U367" i="1"/>
  <c r="T367" i="1"/>
  <c r="U366" i="1"/>
  <c r="T366" i="1"/>
  <c r="U365" i="1"/>
  <c r="T365" i="1"/>
  <c r="U364" i="1"/>
  <c r="T364" i="1"/>
  <c r="U363" i="1"/>
  <c r="T363" i="1"/>
  <c r="U362" i="1"/>
  <c r="T362" i="1"/>
  <c r="U361" i="1"/>
  <c r="T361" i="1"/>
  <c r="U360" i="1"/>
  <c r="T360" i="1"/>
  <c r="U359" i="1"/>
  <c r="T359" i="1"/>
  <c r="U358" i="1"/>
  <c r="T358" i="1"/>
  <c r="U357" i="1"/>
  <c r="T357" i="1"/>
  <c r="U356" i="1"/>
  <c r="T356" i="1"/>
  <c r="U355" i="1"/>
  <c r="T355" i="1"/>
  <c r="U354" i="1"/>
  <c r="T354" i="1"/>
  <c r="U353" i="1"/>
  <c r="T353" i="1"/>
  <c r="U352" i="1"/>
  <c r="T352" i="1"/>
  <c r="U351" i="1"/>
  <c r="T351" i="1"/>
  <c r="U350" i="1"/>
  <c r="T350" i="1"/>
  <c r="U349" i="1"/>
  <c r="T349" i="1"/>
  <c r="U348" i="1"/>
  <c r="T348" i="1"/>
  <c r="U347" i="1"/>
  <c r="T347" i="1"/>
  <c r="U346" i="1"/>
  <c r="T346" i="1"/>
  <c r="U345" i="1"/>
  <c r="T345" i="1"/>
  <c r="U344" i="1"/>
  <c r="T344" i="1"/>
  <c r="U343" i="1"/>
  <c r="T343" i="1"/>
  <c r="U342" i="1"/>
  <c r="T342" i="1"/>
  <c r="U341" i="1"/>
  <c r="T341" i="1"/>
  <c r="U340" i="1"/>
  <c r="T340" i="1"/>
  <c r="U339" i="1"/>
  <c r="T339" i="1"/>
  <c r="U338" i="1"/>
  <c r="T338" i="1"/>
  <c r="U337" i="1"/>
  <c r="T337" i="1"/>
  <c r="U336" i="1"/>
  <c r="T336" i="1"/>
  <c r="U335" i="1"/>
  <c r="T335" i="1"/>
  <c r="U334" i="1"/>
  <c r="T334" i="1"/>
  <c r="U333" i="1"/>
  <c r="T333" i="1"/>
  <c r="U332" i="1"/>
  <c r="T332" i="1"/>
  <c r="U331" i="1"/>
  <c r="T331" i="1"/>
  <c r="U330" i="1"/>
  <c r="T330" i="1"/>
  <c r="U329" i="1"/>
  <c r="T329" i="1"/>
  <c r="U328" i="1"/>
  <c r="T328" i="1"/>
  <c r="U327" i="1"/>
  <c r="T327" i="1"/>
  <c r="U326" i="1"/>
  <c r="T326" i="1"/>
  <c r="U325" i="1"/>
  <c r="T325" i="1"/>
  <c r="U324" i="1"/>
  <c r="T324" i="1"/>
  <c r="U323" i="1"/>
  <c r="T323" i="1"/>
  <c r="U322" i="1"/>
  <c r="T322" i="1"/>
  <c r="U321" i="1"/>
  <c r="T321" i="1"/>
  <c r="U320" i="1"/>
  <c r="T320" i="1"/>
  <c r="U319" i="1"/>
  <c r="T319" i="1"/>
  <c r="U318" i="1"/>
  <c r="T318" i="1"/>
  <c r="U317" i="1"/>
  <c r="T317" i="1"/>
  <c r="U316" i="1"/>
  <c r="T316" i="1"/>
  <c r="U315" i="1"/>
  <c r="T315" i="1"/>
  <c r="U314" i="1"/>
  <c r="T314" i="1"/>
  <c r="U313" i="1"/>
  <c r="T313" i="1"/>
  <c r="U312" i="1"/>
  <c r="T312" i="1"/>
  <c r="U311" i="1"/>
  <c r="T311" i="1"/>
  <c r="U310" i="1"/>
  <c r="T310" i="1"/>
  <c r="U309" i="1"/>
  <c r="T309" i="1"/>
  <c r="U308" i="1"/>
  <c r="T308" i="1"/>
  <c r="U307" i="1"/>
  <c r="T307" i="1"/>
  <c r="U306" i="1"/>
  <c r="T306" i="1"/>
  <c r="U305" i="1"/>
  <c r="T305" i="1"/>
  <c r="U304" i="1"/>
  <c r="T304" i="1"/>
  <c r="U303" i="1"/>
  <c r="T303" i="1"/>
  <c r="U302" i="1"/>
  <c r="T302" i="1"/>
  <c r="U301" i="1"/>
  <c r="T301" i="1"/>
  <c r="U300" i="1"/>
  <c r="T300" i="1"/>
  <c r="U299" i="1"/>
  <c r="T299" i="1"/>
  <c r="U298" i="1"/>
  <c r="T298" i="1"/>
  <c r="U297" i="1"/>
  <c r="T297" i="1"/>
  <c r="U296" i="1"/>
  <c r="T296" i="1"/>
  <c r="U295" i="1"/>
  <c r="T295" i="1"/>
  <c r="U294" i="1"/>
  <c r="T294" i="1"/>
  <c r="U293" i="1"/>
  <c r="T293" i="1"/>
  <c r="U292" i="1"/>
  <c r="T292" i="1"/>
  <c r="U291" i="1"/>
  <c r="T291" i="1"/>
  <c r="U290" i="1"/>
  <c r="T290" i="1"/>
  <c r="U289" i="1"/>
  <c r="T289" i="1"/>
  <c r="U288" i="1"/>
  <c r="T288" i="1"/>
  <c r="U287" i="1"/>
  <c r="T287" i="1"/>
  <c r="U286" i="1"/>
  <c r="T286" i="1"/>
  <c r="U285" i="1"/>
  <c r="T285" i="1"/>
  <c r="U284" i="1"/>
  <c r="T284" i="1"/>
  <c r="U283" i="1"/>
  <c r="T283" i="1"/>
  <c r="U282" i="1"/>
  <c r="T282" i="1"/>
  <c r="U281" i="1"/>
  <c r="T281" i="1"/>
  <c r="U280" i="1"/>
  <c r="T280" i="1"/>
  <c r="U279" i="1"/>
  <c r="T279" i="1"/>
  <c r="U278" i="1"/>
  <c r="T278" i="1"/>
  <c r="U277" i="1"/>
  <c r="T277" i="1"/>
  <c r="U276" i="1"/>
  <c r="T276" i="1"/>
  <c r="U275" i="1"/>
  <c r="T275" i="1"/>
  <c r="U274" i="1"/>
  <c r="T274" i="1"/>
  <c r="U273" i="1"/>
  <c r="T273" i="1"/>
  <c r="U272" i="1"/>
  <c r="T272" i="1"/>
  <c r="U271" i="1"/>
  <c r="T271" i="1"/>
  <c r="U270" i="1"/>
  <c r="T270" i="1"/>
  <c r="U269" i="1"/>
  <c r="T269" i="1"/>
  <c r="U268" i="1"/>
  <c r="T268" i="1"/>
  <c r="U267" i="1"/>
  <c r="T267" i="1"/>
  <c r="U266" i="1"/>
  <c r="T266" i="1"/>
  <c r="U265" i="1"/>
  <c r="T265" i="1"/>
  <c r="U264" i="1"/>
  <c r="T264" i="1"/>
  <c r="U263" i="1"/>
  <c r="T263" i="1"/>
  <c r="U262" i="1"/>
  <c r="T262" i="1"/>
  <c r="U261" i="1"/>
  <c r="T261" i="1"/>
  <c r="U260" i="1"/>
  <c r="T260" i="1"/>
  <c r="U259" i="1"/>
  <c r="T259" i="1"/>
  <c r="U258" i="1"/>
  <c r="T258" i="1"/>
  <c r="U257" i="1"/>
  <c r="T257" i="1"/>
  <c r="U256" i="1"/>
  <c r="T256" i="1"/>
  <c r="U255" i="1"/>
  <c r="T255" i="1"/>
  <c r="U254" i="1"/>
  <c r="T254" i="1"/>
  <c r="U253" i="1"/>
  <c r="T253" i="1"/>
  <c r="U252" i="1"/>
  <c r="T252" i="1"/>
  <c r="U251" i="1"/>
  <c r="T251" i="1"/>
  <c r="U250" i="1"/>
  <c r="T250" i="1"/>
  <c r="U249" i="1"/>
  <c r="T249" i="1"/>
  <c r="U248" i="1"/>
  <c r="T248" i="1"/>
  <c r="U247" i="1"/>
  <c r="T247" i="1"/>
  <c r="U246" i="1"/>
  <c r="T246" i="1"/>
  <c r="U245" i="1"/>
  <c r="T245" i="1"/>
  <c r="U244" i="1"/>
  <c r="T244" i="1"/>
  <c r="U243" i="1"/>
  <c r="T243" i="1"/>
  <c r="U242" i="1"/>
  <c r="T242" i="1"/>
  <c r="U241" i="1"/>
  <c r="T241" i="1"/>
  <c r="U240" i="1"/>
  <c r="T240" i="1"/>
  <c r="U239" i="1"/>
  <c r="T239" i="1"/>
  <c r="U238" i="1"/>
  <c r="T238" i="1"/>
  <c r="U237" i="1"/>
  <c r="T237" i="1"/>
  <c r="U236" i="1"/>
  <c r="T236" i="1"/>
  <c r="U235" i="1"/>
  <c r="T235" i="1"/>
  <c r="U234" i="1"/>
  <c r="T234" i="1"/>
  <c r="U233" i="1"/>
  <c r="T233" i="1"/>
  <c r="U232" i="1"/>
  <c r="T232" i="1"/>
  <c r="U231" i="1"/>
  <c r="T231" i="1"/>
  <c r="U230" i="1"/>
  <c r="T230" i="1"/>
  <c r="U229" i="1"/>
  <c r="T229" i="1"/>
  <c r="U228" i="1"/>
  <c r="T228" i="1"/>
  <c r="U227" i="1"/>
  <c r="T227" i="1"/>
  <c r="U226" i="1"/>
  <c r="T226" i="1"/>
  <c r="U225" i="1"/>
  <c r="T225" i="1"/>
  <c r="U224" i="1"/>
  <c r="T224" i="1"/>
  <c r="U223" i="1"/>
  <c r="T223" i="1"/>
  <c r="U222" i="1"/>
  <c r="T222" i="1"/>
  <c r="U221" i="1"/>
  <c r="T221" i="1"/>
  <c r="U220" i="1"/>
  <c r="T220" i="1"/>
  <c r="U219" i="1"/>
  <c r="T219" i="1"/>
  <c r="U218" i="1"/>
  <c r="T218" i="1"/>
  <c r="U217" i="1"/>
  <c r="T217" i="1"/>
  <c r="U216" i="1"/>
  <c r="T216" i="1"/>
  <c r="U215" i="1"/>
  <c r="T215" i="1"/>
  <c r="U214" i="1"/>
  <c r="T214" i="1"/>
  <c r="U213" i="1"/>
  <c r="T213" i="1"/>
  <c r="U212" i="1"/>
  <c r="T212" i="1"/>
  <c r="U211" i="1"/>
  <c r="T211" i="1"/>
  <c r="U210" i="1"/>
  <c r="T210" i="1"/>
  <c r="U209" i="1"/>
  <c r="T209" i="1"/>
  <c r="U208" i="1"/>
  <c r="T208" i="1"/>
  <c r="U207" i="1"/>
  <c r="T207" i="1"/>
  <c r="U206" i="1"/>
  <c r="T206" i="1"/>
  <c r="U205" i="1"/>
  <c r="T205" i="1"/>
  <c r="U204" i="1"/>
  <c r="T204" i="1"/>
  <c r="U203" i="1"/>
  <c r="T203" i="1"/>
  <c r="U202" i="1"/>
  <c r="T202" i="1"/>
  <c r="U201" i="1"/>
  <c r="T201" i="1"/>
  <c r="U200" i="1"/>
  <c r="T200" i="1"/>
  <c r="U199" i="1"/>
  <c r="T199" i="1"/>
  <c r="U198" i="1"/>
  <c r="T198" i="1"/>
  <c r="U197" i="1"/>
  <c r="T197" i="1"/>
  <c r="U196" i="1"/>
  <c r="T196" i="1"/>
  <c r="U195" i="1"/>
  <c r="T195" i="1"/>
  <c r="U194" i="1"/>
  <c r="T194" i="1"/>
  <c r="U193" i="1"/>
  <c r="T193" i="1"/>
  <c r="U192" i="1"/>
  <c r="T192" i="1"/>
  <c r="U191" i="1"/>
  <c r="T191" i="1"/>
  <c r="U190" i="1"/>
  <c r="T190" i="1"/>
  <c r="U189" i="1"/>
  <c r="T189" i="1"/>
  <c r="U188" i="1"/>
  <c r="T188" i="1"/>
  <c r="U187" i="1"/>
  <c r="T187" i="1"/>
  <c r="U186" i="1"/>
  <c r="T186" i="1"/>
  <c r="U185" i="1"/>
  <c r="T185" i="1"/>
  <c r="U184" i="1"/>
  <c r="T184" i="1"/>
  <c r="U183" i="1"/>
  <c r="T183" i="1"/>
  <c r="U182" i="1"/>
  <c r="T182" i="1"/>
  <c r="U181" i="1"/>
  <c r="T181" i="1"/>
  <c r="U180" i="1"/>
  <c r="T180" i="1"/>
  <c r="U179" i="1"/>
  <c r="T179" i="1"/>
  <c r="U178" i="1"/>
  <c r="T178" i="1"/>
  <c r="U177" i="1"/>
  <c r="T177" i="1"/>
  <c r="U176" i="1"/>
  <c r="T176" i="1"/>
  <c r="U175" i="1"/>
  <c r="T175" i="1"/>
  <c r="U174" i="1"/>
  <c r="T174" i="1"/>
  <c r="U173" i="1"/>
  <c r="T173" i="1"/>
  <c r="U172" i="1"/>
  <c r="T172" i="1"/>
  <c r="U171" i="1"/>
  <c r="T171" i="1"/>
  <c r="U170" i="1"/>
  <c r="T170" i="1"/>
  <c r="U169" i="1"/>
  <c r="T169" i="1"/>
  <c r="U168" i="1"/>
  <c r="T168" i="1"/>
  <c r="U167" i="1"/>
  <c r="T167" i="1"/>
  <c r="U166" i="1"/>
  <c r="T166" i="1"/>
  <c r="U165" i="1"/>
  <c r="T165" i="1"/>
  <c r="U164" i="1"/>
  <c r="T164" i="1"/>
  <c r="U163" i="1"/>
  <c r="T163" i="1"/>
  <c r="U162" i="1"/>
  <c r="T162" i="1"/>
  <c r="U161" i="1"/>
  <c r="T161" i="1"/>
  <c r="U160" i="1"/>
  <c r="T160" i="1"/>
  <c r="U159" i="1"/>
  <c r="T159" i="1"/>
  <c r="U158" i="1"/>
  <c r="T158" i="1"/>
  <c r="U157" i="1"/>
  <c r="T157" i="1"/>
  <c r="U156" i="1"/>
  <c r="T156" i="1"/>
  <c r="U155" i="1"/>
  <c r="T155" i="1"/>
  <c r="U154" i="1"/>
  <c r="T154" i="1"/>
  <c r="U153" i="1"/>
  <c r="T153" i="1"/>
  <c r="U152" i="1"/>
  <c r="T152" i="1"/>
  <c r="U151" i="1"/>
  <c r="T151" i="1"/>
  <c r="U150" i="1"/>
  <c r="T150" i="1"/>
  <c r="U149" i="1"/>
  <c r="T149" i="1"/>
  <c r="U148" i="1"/>
  <c r="T148" i="1"/>
  <c r="U147" i="1"/>
  <c r="T147" i="1"/>
  <c r="U146" i="1"/>
  <c r="T146" i="1"/>
  <c r="U145" i="1"/>
  <c r="T145" i="1"/>
  <c r="U144" i="1"/>
  <c r="T144" i="1"/>
  <c r="U143" i="1"/>
  <c r="T143" i="1"/>
  <c r="U142" i="1"/>
  <c r="T142" i="1"/>
  <c r="U141" i="1"/>
  <c r="T141" i="1"/>
  <c r="U140" i="1"/>
  <c r="T140" i="1"/>
  <c r="U139" i="1"/>
  <c r="T139" i="1"/>
  <c r="U138" i="1"/>
  <c r="T138" i="1"/>
  <c r="U137" i="1"/>
  <c r="T137" i="1"/>
  <c r="U136" i="1"/>
  <c r="T136" i="1"/>
  <c r="U135" i="1"/>
  <c r="T135" i="1"/>
  <c r="U134" i="1"/>
  <c r="T134" i="1"/>
  <c r="U133" i="1"/>
  <c r="T133" i="1"/>
  <c r="U132" i="1"/>
  <c r="T132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2" i="1"/>
  <c r="T2" i="1"/>
  <c r="W260" i="1" l="1"/>
  <c r="W88" i="1"/>
  <c r="W73" i="1"/>
  <c r="W69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4" i="1"/>
  <c r="V85" i="1"/>
  <c r="V86" i="1"/>
  <c r="V87" i="1"/>
  <c r="V88" i="1"/>
  <c r="V89" i="1"/>
  <c r="V90" i="1"/>
  <c r="V91" i="1"/>
  <c r="V92" i="1"/>
  <c r="V93" i="1"/>
  <c r="V94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2" i="1"/>
  <c r="L425" i="1" l="1"/>
  <c r="J425" i="1"/>
  <c r="L424" i="1"/>
  <c r="J424" i="1"/>
  <c r="L423" i="1"/>
  <c r="J423" i="1"/>
  <c r="L422" i="1"/>
  <c r="J422" i="1"/>
  <c r="L421" i="1"/>
  <c r="J421" i="1"/>
  <c r="L420" i="1"/>
  <c r="J420" i="1"/>
  <c r="L419" i="1"/>
  <c r="J419" i="1"/>
  <c r="L418" i="1"/>
  <c r="J418" i="1"/>
  <c r="L417" i="1"/>
  <c r="J417" i="1"/>
  <c r="L416" i="1"/>
  <c r="J416" i="1"/>
  <c r="L415" i="1"/>
  <c r="J415" i="1"/>
  <c r="L414" i="1"/>
  <c r="J414" i="1"/>
  <c r="L413" i="1"/>
  <c r="J413" i="1"/>
  <c r="L412" i="1"/>
  <c r="J412" i="1"/>
  <c r="L410" i="1"/>
  <c r="J410" i="1"/>
  <c r="L409" i="1"/>
  <c r="J409" i="1"/>
  <c r="L408" i="1"/>
  <c r="J408" i="1"/>
  <c r="L407" i="1"/>
  <c r="J407" i="1"/>
  <c r="L406" i="1"/>
  <c r="J406" i="1"/>
  <c r="L405" i="1"/>
  <c r="J405" i="1"/>
  <c r="L404" i="1"/>
  <c r="J404" i="1"/>
  <c r="L403" i="1"/>
  <c r="J403" i="1"/>
  <c r="L402" i="1"/>
  <c r="J402" i="1"/>
  <c r="L401" i="1"/>
  <c r="J401" i="1"/>
  <c r="L400" i="1"/>
  <c r="J400" i="1"/>
  <c r="L399" i="1"/>
  <c r="J399" i="1"/>
  <c r="L398" i="1"/>
  <c r="J398" i="1"/>
  <c r="L397" i="1"/>
  <c r="J397" i="1"/>
  <c r="L396" i="1"/>
  <c r="J396" i="1"/>
  <c r="L395" i="1"/>
  <c r="J395" i="1"/>
  <c r="L394" i="1"/>
  <c r="J394" i="1"/>
  <c r="L393" i="1"/>
  <c r="J393" i="1"/>
  <c r="L392" i="1"/>
  <c r="J392" i="1"/>
  <c r="L391" i="1"/>
  <c r="J391" i="1"/>
  <c r="L390" i="1"/>
  <c r="J390" i="1"/>
  <c r="L389" i="1"/>
  <c r="J389" i="1"/>
  <c r="L388" i="1"/>
  <c r="J388" i="1"/>
  <c r="L387" i="1"/>
  <c r="J387" i="1"/>
  <c r="L386" i="1"/>
  <c r="J386" i="1"/>
  <c r="L385" i="1"/>
  <c r="J385" i="1"/>
  <c r="L384" i="1"/>
  <c r="J384" i="1"/>
  <c r="L383" i="1"/>
  <c r="J383" i="1"/>
  <c r="L382" i="1"/>
  <c r="J382" i="1"/>
  <c r="L381" i="1"/>
  <c r="J381" i="1"/>
  <c r="L379" i="1"/>
  <c r="J379" i="1"/>
  <c r="L378" i="1"/>
  <c r="J378" i="1"/>
  <c r="L377" i="1"/>
  <c r="J377" i="1"/>
  <c r="L376" i="1"/>
  <c r="J376" i="1"/>
  <c r="L375" i="1"/>
  <c r="J375" i="1"/>
  <c r="L374" i="1"/>
  <c r="J374" i="1"/>
  <c r="L373" i="1"/>
  <c r="J373" i="1"/>
  <c r="L372" i="1"/>
  <c r="J372" i="1"/>
  <c r="L371" i="1"/>
  <c r="J371" i="1"/>
  <c r="L370" i="1"/>
  <c r="J370" i="1"/>
  <c r="L369" i="1"/>
  <c r="J369" i="1"/>
  <c r="L368" i="1"/>
  <c r="J368" i="1"/>
  <c r="L367" i="1"/>
  <c r="J367" i="1"/>
  <c r="L366" i="1"/>
  <c r="J366" i="1"/>
  <c r="L365" i="1"/>
  <c r="J365" i="1"/>
  <c r="L364" i="1"/>
  <c r="J364" i="1"/>
  <c r="L363" i="1"/>
  <c r="J363" i="1"/>
  <c r="L362" i="1"/>
  <c r="J362" i="1"/>
  <c r="L361" i="1"/>
  <c r="J361" i="1"/>
  <c r="L360" i="1"/>
  <c r="J360" i="1"/>
  <c r="L359" i="1"/>
  <c r="J359" i="1"/>
  <c r="L358" i="1"/>
  <c r="J358" i="1"/>
  <c r="L357" i="1"/>
  <c r="J357" i="1"/>
  <c r="L356" i="1"/>
  <c r="J356" i="1"/>
  <c r="L355" i="1"/>
  <c r="J355" i="1"/>
  <c r="L354" i="1"/>
  <c r="J354" i="1"/>
  <c r="L353" i="1"/>
  <c r="J353" i="1"/>
  <c r="L351" i="1"/>
  <c r="J351" i="1"/>
  <c r="L350" i="1"/>
  <c r="J350" i="1"/>
  <c r="L349" i="1"/>
  <c r="J349" i="1"/>
  <c r="L348" i="1"/>
  <c r="J348" i="1"/>
  <c r="L347" i="1"/>
  <c r="J347" i="1"/>
  <c r="L346" i="1"/>
  <c r="J346" i="1"/>
  <c r="L345" i="1"/>
  <c r="J345" i="1"/>
  <c r="L344" i="1"/>
  <c r="J344" i="1"/>
  <c r="L343" i="1"/>
  <c r="J343" i="1"/>
  <c r="L342" i="1"/>
  <c r="J342" i="1"/>
  <c r="L341" i="1"/>
  <c r="J341" i="1"/>
  <c r="L339" i="1"/>
  <c r="J339" i="1"/>
  <c r="L338" i="1"/>
  <c r="J338" i="1"/>
  <c r="L337" i="1"/>
  <c r="J337" i="1"/>
  <c r="L336" i="1"/>
  <c r="J336" i="1"/>
  <c r="L335" i="1"/>
  <c r="J335" i="1"/>
  <c r="L333" i="1"/>
  <c r="J333" i="1"/>
  <c r="L332" i="1"/>
  <c r="J332" i="1"/>
  <c r="L331" i="1"/>
  <c r="J331" i="1"/>
  <c r="L330" i="1"/>
  <c r="J330" i="1"/>
  <c r="L329" i="1"/>
  <c r="J329" i="1"/>
  <c r="L328" i="1"/>
  <c r="J328" i="1"/>
  <c r="L327" i="1"/>
  <c r="J327" i="1"/>
  <c r="L325" i="1"/>
  <c r="J325" i="1"/>
  <c r="L324" i="1"/>
  <c r="J324" i="1"/>
  <c r="L323" i="1"/>
  <c r="J323" i="1"/>
  <c r="L322" i="1"/>
  <c r="J322" i="1"/>
  <c r="L321" i="1"/>
  <c r="J321" i="1"/>
  <c r="L320" i="1"/>
  <c r="J320" i="1"/>
  <c r="L319" i="1"/>
  <c r="J319" i="1"/>
  <c r="L318" i="1"/>
  <c r="J318" i="1"/>
  <c r="L316" i="1"/>
  <c r="J316" i="1"/>
  <c r="L315" i="1"/>
  <c r="J315" i="1"/>
  <c r="L314" i="1"/>
  <c r="J314" i="1"/>
  <c r="L313" i="1"/>
  <c r="J313" i="1"/>
  <c r="L312" i="1"/>
  <c r="J312" i="1"/>
  <c r="L311" i="1"/>
  <c r="J311" i="1"/>
  <c r="L310" i="1"/>
  <c r="J310" i="1"/>
  <c r="L309" i="1"/>
  <c r="J309" i="1"/>
  <c r="L308" i="1"/>
  <c r="J308" i="1"/>
  <c r="L307" i="1"/>
  <c r="J307" i="1"/>
  <c r="L306" i="1"/>
  <c r="J306" i="1"/>
  <c r="L305" i="1"/>
  <c r="J305" i="1"/>
  <c r="L304" i="1"/>
  <c r="J304" i="1"/>
  <c r="L303" i="1"/>
  <c r="J303" i="1"/>
  <c r="L302" i="1"/>
  <c r="J302" i="1"/>
  <c r="L301" i="1"/>
  <c r="J301" i="1"/>
  <c r="L300" i="1"/>
  <c r="J300" i="1"/>
  <c r="L299" i="1"/>
  <c r="J299" i="1"/>
  <c r="L298" i="1"/>
  <c r="J298" i="1"/>
  <c r="L297" i="1"/>
  <c r="J297" i="1"/>
  <c r="L296" i="1"/>
  <c r="J296" i="1"/>
  <c r="L295" i="1"/>
  <c r="J295" i="1"/>
  <c r="L294" i="1"/>
  <c r="J294" i="1"/>
  <c r="L293" i="1"/>
  <c r="J293" i="1"/>
  <c r="L292" i="1"/>
  <c r="J292" i="1"/>
  <c r="L291" i="1"/>
  <c r="J291" i="1"/>
  <c r="L289" i="1"/>
  <c r="J289" i="1"/>
  <c r="L288" i="1"/>
  <c r="J288" i="1"/>
  <c r="L287" i="1"/>
  <c r="J287" i="1"/>
  <c r="L286" i="1"/>
  <c r="J286" i="1"/>
  <c r="L285" i="1"/>
  <c r="J285" i="1"/>
  <c r="L284" i="1"/>
  <c r="J284" i="1"/>
  <c r="L283" i="1"/>
  <c r="J283" i="1"/>
  <c r="L282" i="1"/>
  <c r="J282" i="1"/>
  <c r="L281" i="1"/>
  <c r="J281" i="1"/>
  <c r="L280" i="1"/>
  <c r="J280" i="1"/>
  <c r="L279" i="1"/>
  <c r="J279" i="1"/>
  <c r="L278" i="1"/>
  <c r="J278" i="1"/>
  <c r="L277" i="1"/>
  <c r="J277" i="1"/>
  <c r="L276" i="1"/>
  <c r="J276" i="1"/>
  <c r="L275" i="1"/>
  <c r="J275" i="1"/>
  <c r="L273" i="1"/>
  <c r="J273" i="1"/>
  <c r="L272" i="1"/>
  <c r="J272" i="1"/>
  <c r="L271" i="1"/>
  <c r="J271" i="1"/>
  <c r="L270" i="1"/>
  <c r="J270" i="1"/>
  <c r="L269" i="1"/>
  <c r="J269" i="1"/>
  <c r="L268" i="1"/>
  <c r="J268" i="1"/>
  <c r="L267" i="1"/>
  <c r="J267" i="1"/>
  <c r="L266" i="1"/>
  <c r="J266" i="1"/>
  <c r="L265" i="1"/>
  <c r="J265" i="1"/>
  <c r="L264" i="1"/>
  <c r="J264" i="1"/>
  <c r="L263" i="1"/>
  <c r="J263" i="1"/>
  <c r="L262" i="1"/>
  <c r="J262" i="1"/>
  <c r="L261" i="1"/>
  <c r="J261" i="1"/>
  <c r="L260" i="1"/>
  <c r="J260" i="1"/>
  <c r="L259" i="1"/>
  <c r="J259" i="1"/>
  <c r="L256" i="1"/>
  <c r="J256" i="1"/>
  <c r="L255" i="1"/>
  <c r="J255" i="1"/>
  <c r="L254" i="1"/>
  <c r="J254" i="1"/>
  <c r="L253" i="1"/>
  <c r="J253" i="1"/>
  <c r="L252" i="1"/>
  <c r="J252" i="1"/>
  <c r="L251" i="1"/>
  <c r="J251" i="1"/>
  <c r="L250" i="1"/>
  <c r="J250" i="1"/>
  <c r="L249" i="1"/>
  <c r="J249" i="1"/>
  <c r="L248" i="1"/>
  <c r="J248" i="1"/>
  <c r="L247" i="1"/>
  <c r="J247" i="1"/>
  <c r="L246" i="1"/>
  <c r="J246" i="1"/>
  <c r="L245" i="1"/>
  <c r="J245" i="1"/>
  <c r="L244" i="1"/>
  <c r="J244" i="1"/>
  <c r="L243" i="1"/>
  <c r="J243" i="1"/>
  <c r="L242" i="1"/>
  <c r="J242" i="1"/>
  <c r="L241" i="1"/>
  <c r="J241" i="1"/>
  <c r="L240" i="1"/>
  <c r="J240" i="1"/>
  <c r="L238" i="1"/>
  <c r="J238" i="1"/>
  <c r="L237" i="1"/>
  <c r="J237" i="1"/>
  <c r="L236" i="1"/>
  <c r="J236" i="1"/>
  <c r="L235" i="1"/>
  <c r="J235" i="1"/>
  <c r="L234" i="1"/>
  <c r="J234" i="1"/>
  <c r="L233" i="1"/>
  <c r="J233" i="1"/>
  <c r="L232" i="1"/>
  <c r="J232" i="1"/>
  <c r="L231" i="1"/>
  <c r="J231" i="1"/>
  <c r="L230" i="1"/>
  <c r="J230" i="1"/>
  <c r="L229" i="1"/>
  <c r="J229" i="1"/>
  <c r="L228" i="1"/>
  <c r="J228" i="1"/>
  <c r="L227" i="1"/>
  <c r="J227" i="1"/>
  <c r="L226" i="1"/>
  <c r="J226" i="1"/>
  <c r="L225" i="1"/>
  <c r="J225" i="1"/>
  <c r="L224" i="1"/>
  <c r="J224" i="1"/>
  <c r="L223" i="1"/>
  <c r="J223" i="1"/>
  <c r="L220" i="1"/>
  <c r="J220" i="1"/>
  <c r="L218" i="1"/>
  <c r="J218" i="1"/>
  <c r="L217" i="1"/>
  <c r="J217" i="1"/>
  <c r="L216" i="1"/>
  <c r="J216" i="1"/>
  <c r="L215" i="1"/>
  <c r="J215" i="1"/>
  <c r="L214" i="1"/>
  <c r="J214" i="1"/>
  <c r="L213" i="1"/>
  <c r="J213" i="1"/>
  <c r="L212" i="1"/>
  <c r="J212" i="1"/>
  <c r="L211" i="1"/>
  <c r="J211" i="1"/>
  <c r="L210" i="1"/>
  <c r="J210" i="1"/>
  <c r="L209" i="1"/>
  <c r="J209" i="1"/>
  <c r="L208" i="1"/>
  <c r="J208" i="1"/>
  <c r="L207" i="1"/>
  <c r="J207" i="1"/>
  <c r="L206" i="1"/>
  <c r="J206" i="1"/>
  <c r="L205" i="1"/>
  <c r="J205" i="1"/>
  <c r="L204" i="1"/>
  <c r="J204" i="1"/>
  <c r="L203" i="1"/>
  <c r="J203" i="1"/>
  <c r="L202" i="1"/>
  <c r="J202" i="1"/>
  <c r="L201" i="1"/>
  <c r="J201" i="1"/>
  <c r="L200" i="1"/>
  <c r="J200" i="1"/>
  <c r="L199" i="1"/>
  <c r="J199" i="1"/>
  <c r="L198" i="1"/>
  <c r="J198" i="1"/>
  <c r="L197" i="1"/>
  <c r="J197" i="1"/>
  <c r="L196" i="1"/>
  <c r="J196" i="1"/>
  <c r="L194" i="1"/>
  <c r="J194" i="1"/>
  <c r="L193" i="1"/>
  <c r="J193" i="1"/>
  <c r="L192" i="1"/>
  <c r="J192" i="1"/>
  <c r="L191" i="1"/>
  <c r="J191" i="1"/>
  <c r="L190" i="1"/>
  <c r="J190" i="1"/>
  <c r="L189" i="1"/>
  <c r="J189" i="1"/>
  <c r="L188" i="1"/>
  <c r="J188" i="1"/>
  <c r="L187" i="1"/>
  <c r="J187" i="1"/>
  <c r="L186" i="1"/>
  <c r="J186" i="1"/>
  <c r="L185" i="1"/>
  <c r="J185" i="1"/>
  <c r="L184" i="1"/>
  <c r="J184" i="1"/>
  <c r="L183" i="1"/>
  <c r="J183" i="1"/>
  <c r="L182" i="1"/>
  <c r="J182" i="1"/>
  <c r="L181" i="1"/>
  <c r="J181" i="1"/>
  <c r="L180" i="1"/>
  <c r="J180" i="1"/>
  <c r="L179" i="1"/>
  <c r="J179" i="1"/>
  <c r="L178" i="1"/>
  <c r="J178" i="1"/>
  <c r="L177" i="1"/>
  <c r="J177" i="1"/>
  <c r="L176" i="1"/>
  <c r="L175" i="1"/>
  <c r="J175" i="1"/>
  <c r="L174" i="1"/>
  <c r="J174" i="1"/>
  <c r="L173" i="1"/>
  <c r="J173" i="1"/>
  <c r="L172" i="1"/>
  <c r="J172" i="1"/>
  <c r="L171" i="1"/>
  <c r="J171" i="1"/>
  <c r="L170" i="1"/>
  <c r="J170" i="1"/>
  <c r="L169" i="1"/>
  <c r="J169" i="1"/>
  <c r="L168" i="1"/>
  <c r="J168" i="1"/>
  <c r="L167" i="1"/>
  <c r="J167" i="1"/>
  <c r="L166" i="1"/>
  <c r="J166" i="1"/>
  <c r="L165" i="1"/>
  <c r="J165" i="1"/>
  <c r="L164" i="1"/>
  <c r="J164" i="1"/>
  <c r="L163" i="1"/>
  <c r="J163" i="1"/>
  <c r="L162" i="1"/>
  <c r="J162" i="1"/>
  <c r="L161" i="1"/>
  <c r="J161" i="1"/>
  <c r="L160" i="1"/>
  <c r="J160" i="1"/>
  <c r="L159" i="1"/>
  <c r="J159" i="1"/>
  <c r="L158" i="1"/>
  <c r="J158" i="1"/>
  <c r="L157" i="1"/>
  <c r="J157" i="1"/>
  <c r="L156" i="1"/>
  <c r="J156" i="1"/>
  <c r="L155" i="1"/>
  <c r="J155" i="1"/>
  <c r="L153" i="1"/>
  <c r="J153" i="1"/>
  <c r="L152" i="1"/>
  <c r="J152" i="1"/>
  <c r="L151" i="1"/>
  <c r="J151" i="1"/>
  <c r="L150" i="1"/>
  <c r="J150" i="1"/>
  <c r="L149" i="1"/>
  <c r="J149" i="1"/>
  <c r="L148" i="1"/>
  <c r="J148" i="1"/>
  <c r="L147" i="1"/>
  <c r="J147" i="1"/>
  <c r="L146" i="1"/>
  <c r="J146" i="1"/>
  <c r="L145" i="1"/>
  <c r="J145" i="1"/>
  <c r="L144" i="1"/>
  <c r="J144" i="1"/>
  <c r="L143" i="1"/>
  <c r="J143" i="1"/>
  <c r="L142" i="1"/>
  <c r="J142" i="1"/>
  <c r="L141" i="1"/>
  <c r="J141" i="1"/>
  <c r="L140" i="1"/>
  <c r="J140" i="1"/>
  <c r="L139" i="1"/>
  <c r="J139" i="1"/>
  <c r="L138" i="1"/>
  <c r="J138" i="1"/>
  <c r="L137" i="1"/>
  <c r="J137" i="1"/>
  <c r="L136" i="1"/>
  <c r="J136" i="1"/>
  <c r="L135" i="1"/>
  <c r="J135" i="1"/>
  <c r="L134" i="1"/>
  <c r="J134" i="1"/>
  <c r="L133" i="1"/>
  <c r="J133" i="1"/>
  <c r="L132" i="1"/>
  <c r="J132" i="1"/>
  <c r="L131" i="1"/>
  <c r="J131" i="1"/>
  <c r="L130" i="1"/>
  <c r="J130" i="1"/>
  <c r="L129" i="1"/>
  <c r="J129" i="1"/>
  <c r="L128" i="1"/>
  <c r="J128" i="1"/>
  <c r="L126" i="1"/>
  <c r="J126" i="1"/>
  <c r="L125" i="1"/>
  <c r="J125" i="1"/>
  <c r="L123" i="1"/>
  <c r="J123" i="1"/>
  <c r="L122" i="1"/>
  <c r="J122" i="1"/>
  <c r="L121" i="1"/>
  <c r="J121" i="1"/>
  <c r="L120" i="1"/>
  <c r="J120" i="1"/>
  <c r="L119" i="1"/>
  <c r="J119" i="1"/>
  <c r="L118" i="1"/>
  <c r="J118" i="1"/>
  <c r="L117" i="1"/>
  <c r="J117" i="1"/>
  <c r="L116" i="1"/>
  <c r="J116" i="1"/>
  <c r="L115" i="1"/>
  <c r="J115" i="1"/>
  <c r="L114" i="1"/>
  <c r="J114" i="1"/>
  <c r="L113" i="1"/>
  <c r="J113" i="1"/>
  <c r="L112" i="1"/>
  <c r="J112" i="1"/>
  <c r="L111" i="1"/>
  <c r="J111" i="1"/>
  <c r="L110" i="1"/>
  <c r="J110" i="1"/>
  <c r="L109" i="1"/>
  <c r="J109" i="1"/>
  <c r="L108" i="1"/>
  <c r="J108" i="1"/>
  <c r="L107" i="1"/>
  <c r="J107" i="1"/>
  <c r="L106" i="1"/>
  <c r="J106" i="1"/>
  <c r="L104" i="1"/>
  <c r="J104" i="1"/>
  <c r="L103" i="1"/>
  <c r="J103" i="1"/>
  <c r="L102" i="1"/>
  <c r="J102" i="1"/>
  <c r="L101" i="1"/>
  <c r="J101" i="1"/>
  <c r="L100" i="1"/>
  <c r="J100" i="1"/>
  <c r="L99" i="1"/>
  <c r="J99" i="1"/>
  <c r="L98" i="1"/>
  <c r="J98" i="1"/>
  <c r="L97" i="1"/>
  <c r="J97" i="1"/>
  <c r="L96" i="1"/>
  <c r="J96" i="1"/>
  <c r="L95" i="1"/>
  <c r="J95" i="1"/>
  <c r="L94" i="1"/>
  <c r="J94" i="1"/>
  <c r="L93" i="1"/>
  <c r="J93" i="1"/>
  <c r="L92" i="1"/>
  <c r="J92" i="1"/>
  <c r="L91" i="1"/>
  <c r="J91" i="1"/>
  <c r="L90" i="1"/>
  <c r="J90" i="1"/>
  <c r="L89" i="1"/>
  <c r="J89" i="1"/>
  <c r="L88" i="1"/>
  <c r="J88" i="1"/>
  <c r="L87" i="1"/>
  <c r="J87" i="1"/>
  <c r="L86" i="1"/>
  <c r="J86" i="1"/>
  <c r="L85" i="1"/>
  <c r="J85" i="1"/>
  <c r="L84" i="1"/>
  <c r="J84" i="1"/>
  <c r="L82" i="1"/>
  <c r="J82" i="1"/>
  <c r="L80" i="1"/>
  <c r="J80" i="1"/>
  <c r="L79" i="1"/>
  <c r="J79" i="1"/>
  <c r="L78" i="1"/>
  <c r="J78" i="1"/>
  <c r="L77" i="1"/>
  <c r="J77" i="1"/>
  <c r="L76" i="1"/>
  <c r="J76" i="1"/>
  <c r="L75" i="1"/>
  <c r="J75" i="1"/>
  <c r="L74" i="1"/>
  <c r="J74" i="1"/>
  <c r="L73" i="1"/>
  <c r="J73" i="1"/>
  <c r="L71" i="1"/>
  <c r="J71" i="1"/>
  <c r="L70" i="1"/>
  <c r="J70" i="1"/>
  <c r="L69" i="1"/>
  <c r="J69" i="1"/>
  <c r="L68" i="1"/>
  <c r="J68" i="1"/>
  <c r="L67" i="1"/>
  <c r="J67" i="1"/>
  <c r="L66" i="1"/>
  <c r="J66" i="1"/>
  <c r="L65" i="1"/>
  <c r="J65" i="1"/>
  <c r="L64" i="1"/>
  <c r="J64" i="1"/>
  <c r="L63" i="1"/>
  <c r="J63" i="1"/>
  <c r="L62" i="1"/>
  <c r="J62" i="1"/>
  <c r="L61" i="1"/>
  <c r="J61" i="1"/>
  <c r="L60" i="1"/>
  <c r="J60" i="1"/>
  <c r="L59" i="1"/>
  <c r="J59" i="1"/>
  <c r="L58" i="1"/>
  <c r="J58" i="1"/>
  <c r="L57" i="1"/>
  <c r="J57" i="1"/>
  <c r="L56" i="1"/>
  <c r="J56" i="1"/>
  <c r="L55" i="1"/>
  <c r="J55" i="1"/>
  <c r="L54" i="1"/>
  <c r="J54" i="1"/>
  <c r="L53" i="1"/>
  <c r="J53" i="1"/>
  <c r="L52" i="1"/>
  <c r="J52" i="1"/>
  <c r="L51" i="1"/>
  <c r="J51" i="1"/>
  <c r="L50" i="1"/>
  <c r="J50" i="1"/>
  <c r="L49" i="1"/>
  <c r="J49" i="1"/>
  <c r="L48" i="1"/>
  <c r="J48" i="1"/>
  <c r="L47" i="1"/>
  <c r="J47" i="1"/>
  <c r="L46" i="1"/>
  <c r="J46" i="1"/>
  <c r="L45" i="1"/>
  <c r="J45" i="1"/>
  <c r="L44" i="1"/>
  <c r="J44" i="1"/>
  <c r="L43" i="1"/>
  <c r="J43" i="1"/>
  <c r="L42" i="1"/>
  <c r="J42" i="1"/>
  <c r="L41" i="1"/>
  <c r="J41" i="1"/>
  <c r="L40" i="1"/>
  <c r="J40" i="1"/>
  <c r="L39" i="1"/>
  <c r="J39" i="1"/>
  <c r="L38" i="1"/>
  <c r="J38" i="1"/>
  <c r="L37" i="1"/>
  <c r="J37" i="1"/>
  <c r="L36" i="1"/>
  <c r="J36" i="1"/>
  <c r="L35" i="1"/>
  <c r="J35" i="1"/>
  <c r="L34" i="1"/>
  <c r="J34" i="1"/>
  <c r="L32" i="1"/>
  <c r="J32" i="1"/>
  <c r="L31" i="1"/>
  <c r="J31" i="1"/>
  <c r="L29" i="1"/>
  <c r="J29" i="1"/>
  <c r="L28" i="1"/>
  <c r="J28" i="1"/>
  <c r="L27" i="1"/>
  <c r="J27" i="1"/>
  <c r="L26" i="1"/>
  <c r="J26" i="1"/>
  <c r="L25" i="1"/>
  <c r="J25" i="1"/>
  <c r="L24" i="1"/>
  <c r="J24" i="1"/>
  <c r="L23" i="1"/>
  <c r="J23" i="1"/>
  <c r="L22" i="1"/>
  <c r="J22" i="1"/>
  <c r="L21" i="1"/>
  <c r="J21" i="1"/>
  <c r="L20" i="1"/>
  <c r="J20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J3" i="1"/>
  <c r="L2" i="1"/>
  <c r="J2" i="1"/>
  <c r="J428" i="1" l="1"/>
  <c r="L428" i="1"/>
  <c r="C100" i="11" l="1"/>
  <c r="C99" i="11"/>
  <c r="C98" i="11"/>
  <c r="C97" i="11"/>
  <c r="C96" i="11"/>
  <c r="C95" i="11"/>
  <c r="C94" i="11"/>
  <c r="C93" i="11"/>
  <c r="E34" i="11"/>
  <c r="E33" i="11"/>
  <c r="E32" i="11"/>
  <c r="E31" i="11"/>
  <c r="E30" i="11"/>
  <c r="E38" i="11"/>
  <c r="E37" i="11"/>
  <c r="E36" i="11"/>
  <c r="E35" i="11"/>
  <c r="H629" i="12"/>
  <c r="E629" i="12"/>
  <c r="H626" i="12"/>
  <c r="E626" i="12"/>
  <c r="H625" i="12"/>
  <c r="E625" i="12"/>
  <c r="H622" i="12"/>
  <c r="I681" i="12"/>
  <c r="E622" i="12"/>
  <c r="C639" i="12" s="1"/>
  <c r="H614" i="12"/>
  <c r="E614" i="12"/>
  <c r="H612" i="12"/>
  <c r="E612" i="12"/>
  <c r="H611" i="12"/>
  <c r="E611" i="12"/>
  <c r="H610" i="12"/>
  <c r="E610" i="12"/>
  <c r="H608" i="12"/>
  <c r="E608" i="12"/>
  <c r="H605" i="12"/>
  <c r="E605" i="12"/>
  <c r="H604" i="12"/>
  <c r="E604" i="12"/>
  <c r="H603" i="12"/>
  <c r="E603" i="12"/>
  <c r="H601" i="12"/>
  <c r="E601" i="12"/>
  <c r="H600" i="12"/>
  <c r="I659" i="12"/>
  <c r="E600" i="12"/>
  <c r="C617" i="12"/>
  <c r="H592" i="12"/>
  <c r="E592" i="12"/>
  <c r="H591" i="12"/>
  <c r="E591" i="12"/>
  <c r="H590" i="12"/>
  <c r="E590" i="12"/>
  <c r="H589" i="12"/>
  <c r="E589" i="12"/>
  <c r="H588" i="12"/>
  <c r="E588" i="12"/>
  <c r="H586" i="12"/>
  <c r="E586" i="12"/>
  <c r="H585" i="12"/>
  <c r="E585" i="12"/>
  <c r="H584" i="12"/>
  <c r="E584" i="12"/>
  <c r="H583" i="12"/>
  <c r="E583" i="12"/>
  <c r="H582" i="12"/>
  <c r="E582" i="12"/>
  <c r="H581" i="12"/>
  <c r="E581" i="12"/>
  <c r="H579" i="12"/>
  <c r="E579" i="12"/>
  <c r="H578" i="12"/>
  <c r="E578" i="12"/>
  <c r="H577" i="12"/>
  <c r="E577" i="12"/>
  <c r="H572" i="12"/>
  <c r="E572" i="12"/>
  <c r="H571" i="12"/>
  <c r="E571" i="12"/>
  <c r="S37" i="12" s="1"/>
  <c r="V37" i="12" s="1"/>
  <c r="H570" i="12"/>
  <c r="E570" i="12"/>
  <c r="H568" i="12"/>
  <c r="E568" i="12"/>
  <c r="H567" i="12"/>
  <c r="E567" i="12"/>
  <c r="H566" i="12"/>
  <c r="E566" i="12"/>
  <c r="H565" i="12"/>
  <c r="E565" i="12"/>
  <c r="H564" i="12"/>
  <c r="E564" i="12"/>
  <c r="H562" i="12"/>
  <c r="E562" i="12"/>
  <c r="H561" i="12"/>
  <c r="E561" i="12"/>
  <c r="S33" i="12" s="1"/>
  <c r="H560" i="12"/>
  <c r="E560" i="12"/>
  <c r="H559" i="12"/>
  <c r="E559" i="12"/>
  <c r="H558" i="12"/>
  <c r="E558" i="12"/>
  <c r="H557" i="12"/>
  <c r="E557" i="12"/>
  <c r="H556" i="12"/>
  <c r="E556" i="12"/>
  <c r="H555" i="12"/>
  <c r="I615" i="12"/>
  <c r="E555" i="12"/>
  <c r="H550" i="12"/>
  <c r="E550" i="12"/>
  <c r="H549" i="12"/>
  <c r="E549" i="12"/>
  <c r="H548" i="12"/>
  <c r="E548" i="12"/>
  <c r="H547" i="12"/>
  <c r="E547" i="12"/>
  <c r="H546" i="12"/>
  <c r="E546" i="12"/>
  <c r="H545" i="12"/>
  <c r="E545" i="12"/>
  <c r="H544" i="12"/>
  <c r="E544" i="12"/>
  <c r="H543" i="12"/>
  <c r="E543" i="12"/>
  <c r="H542" i="12"/>
  <c r="E542" i="12"/>
  <c r="O21" i="12" s="1"/>
  <c r="H541" i="12"/>
  <c r="E541" i="12"/>
  <c r="H537" i="12"/>
  <c r="E537" i="12"/>
  <c r="H536" i="12"/>
  <c r="E536" i="12"/>
  <c r="H535" i="12"/>
  <c r="E535" i="12"/>
  <c r="H534" i="12"/>
  <c r="E534" i="12"/>
  <c r="H525" i="12"/>
  <c r="E525" i="12"/>
  <c r="H523" i="12"/>
  <c r="E523" i="12"/>
  <c r="H520" i="12"/>
  <c r="AE34" i="12" s="1"/>
  <c r="E520" i="12"/>
  <c r="H519" i="12"/>
  <c r="E519" i="12"/>
  <c r="H518" i="12"/>
  <c r="E518" i="12"/>
  <c r="H515" i="12"/>
  <c r="E515" i="12"/>
  <c r="H513" i="12"/>
  <c r="E513" i="12"/>
  <c r="H512" i="12"/>
  <c r="E512" i="12"/>
  <c r="H511" i="12"/>
  <c r="I571" i="12" s="1"/>
  <c r="E511" i="12"/>
  <c r="C529" i="12" s="1"/>
  <c r="H506" i="12"/>
  <c r="E506" i="12"/>
  <c r="H505" i="12"/>
  <c r="E505" i="12"/>
  <c r="H504" i="12"/>
  <c r="E504" i="12"/>
  <c r="H503" i="12"/>
  <c r="E503" i="12"/>
  <c r="H502" i="12"/>
  <c r="E502" i="12"/>
  <c r="H500" i="12"/>
  <c r="E500" i="12"/>
  <c r="H499" i="12"/>
  <c r="E499" i="12"/>
  <c r="H498" i="12"/>
  <c r="E498" i="12"/>
  <c r="H496" i="12"/>
  <c r="E496" i="12"/>
  <c r="H495" i="12"/>
  <c r="E495" i="12"/>
  <c r="H494" i="12"/>
  <c r="E494" i="12"/>
  <c r="H493" i="12"/>
  <c r="E493" i="12"/>
  <c r="H492" i="12"/>
  <c r="E492" i="12"/>
  <c r="H491" i="12"/>
  <c r="E491" i="12"/>
  <c r="O31" i="12" s="1"/>
  <c r="H490" i="12"/>
  <c r="E490" i="12"/>
  <c r="H489" i="12"/>
  <c r="I549" i="12" s="1"/>
  <c r="E489" i="12"/>
  <c r="H469" i="12"/>
  <c r="E469" i="12"/>
  <c r="C485" i="12" s="1"/>
  <c r="H468" i="12"/>
  <c r="E468" i="12"/>
  <c r="H467" i="12"/>
  <c r="E467" i="12"/>
  <c r="H466" i="12"/>
  <c r="I527" i="12" s="1"/>
  <c r="E466" i="12"/>
  <c r="H462" i="12"/>
  <c r="E462" i="12"/>
  <c r="H460" i="12"/>
  <c r="E460" i="12"/>
  <c r="H459" i="12"/>
  <c r="E459" i="12"/>
  <c r="H458" i="12"/>
  <c r="E458" i="12"/>
  <c r="M36" i="12" s="1"/>
  <c r="H457" i="12"/>
  <c r="E457" i="12"/>
  <c r="H456" i="12"/>
  <c r="E456" i="12"/>
  <c r="H455" i="12"/>
  <c r="E455" i="12"/>
  <c r="H454" i="12"/>
  <c r="E454" i="12"/>
  <c r="H452" i="12"/>
  <c r="E452" i="12"/>
  <c r="H451" i="12"/>
  <c r="E451" i="12"/>
  <c r="H450" i="12"/>
  <c r="E450" i="12"/>
  <c r="H449" i="12"/>
  <c r="I505" i="12" s="1"/>
  <c r="E449" i="12"/>
  <c r="M32" i="12" s="1"/>
  <c r="H448" i="12"/>
  <c r="E448" i="12"/>
  <c r="H447" i="12"/>
  <c r="E447" i="12"/>
  <c r="H446" i="12"/>
  <c r="E446" i="12"/>
  <c r="H445" i="12"/>
  <c r="E445" i="12"/>
  <c r="H437" i="12"/>
  <c r="E437" i="12"/>
  <c r="H436" i="12"/>
  <c r="E436" i="12"/>
  <c r="H435" i="12"/>
  <c r="E435" i="12"/>
  <c r="H434" i="12"/>
  <c r="E434" i="12"/>
  <c r="H433" i="12"/>
  <c r="E433" i="12"/>
  <c r="H432" i="12"/>
  <c r="E432" i="12"/>
  <c r="H431" i="12"/>
  <c r="E431" i="12"/>
  <c r="H430" i="12"/>
  <c r="E430" i="12"/>
  <c r="H429" i="12"/>
  <c r="E429" i="12"/>
  <c r="H428" i="12"/>
  <c r="E428" i="12"/>
  <c r="H426" i="12"/>
  <c r="E426" i="12"/>
  <c r="C441" i="12" s="1"/>
  <c r="H425" i="12"/>
  <c r="E425" i="12"/>
  <c r="H424" i="12"/>
  <c r="E424" i="12"/>
  <c r="H422" i="12"/>
  <c r="I483" i="12" s="1"/>
  <c r="E422" i="12"/>
  <c r="H416" i="12"/>
  <c r="E416" i="12"/>
  <c r="H415" i="12"/>
  <c r="E415" i="12"/>
  <c r="H414" i="12"/>
  <c r="E414" i="12"/>
  <c r="K36" i="12" s="1"/>
  <c r="H413" i="12"/>
  <c r="E413" i="12"/>
  <c r="H412" i="12"/>
  <c r="E412" i="12"/>
  <c r="H409" i="12"/>
  <c r="E409" i="12"/>
  <c r="H408" i="12"/>
  <c r="E408" i="12"/>
  <c r="H407" i="12"/>
  <c r="E407" i="12"/>
  <c r="H406" i="12"/>
  <c r="E406" i="12"/>
  <c r="K32" i="12" s="1"/>
  <c r="H404" i="12"/>
  <c r="E404" i="12"/>
  <c r="H402" i="12"/>
  <c r="E402" i="12"/>
  <c r="H401" i="12"/>
  <c r="I461" i="12"/>
  <c r="E401" i="12"/>
  <c r="H396" i="12"/>
  <c r="E396" i="12"/>
  <c r="H395" i="12"/>
  <c r="E395" i="12"/>
  <c r="H394" i="12"/>
  <c r="E394" i="12"/>
  <c r="H393" i="12"/>
  <c r="E393" i="12"/>
  <c r="N23" i="12" s="1"/>
  <c r="H391" i="12"/>
  <c r="E391" i="12"/>
  <c r="H390" i="12"/>
  <c r="E390" i="12"/>
  <c r="H389" i="12"/>
  <c r="E389" i="12"/>
  <c r="H388" i="12"/>
  <c r="AC21" i="12" s="1"/>
  <c r="E388" i="12"/>
  <c r="H387" i="12"/>
  <c r="E387" i="12"/>
  <c r="H385" i="12"/>
  <c r="E385" i="12"/>
  <c r="H384" i="12"/>
  <c r="E384" i="12"/>
  <c r="H383" i="12"/>
  <c r="E383" i="12"/>
  <c r="H382" i="12"/>
  <c r="E382" i="12"/>
  <c r="H381" i="12"/>
  <c r="E381" i="12"/>
  <c r="H380" i="12"/>
  <c r="I439" i="12" s="1"/>
  <c r="E380" i="12"/>
  <c r="C397" i="12" s="1"/>
  <c r="H374" i="12"/>
  <c r="E374" i="12"/>
  <c r="H372" i="12"/>
  <c r="E372" i="12"/>
  <c r="H371" i="12"/>
  <c r="E371" i="12"/>
  <c r="H370" i="12"/>
  <c r="E370" i="12"/>
  <c r="H369" i="12"/>
  <c r="E369" i="12"/>
  <c r="H367" i="12"/>
  <c r="E367" i="12"/>
  <c r="H366" i="12"/>
  <c r="E366" i="12"/>
  <c r="H364" i="12"/>
  <c r="E364" i="12"/>
  <c r="H362" i="12"/>
  <c r="E362" i="12"/>
  <c r="H361" i="12"/>
  <c r="E361" i="12"/>
  <c r="H360" i="12"/>
  <c r="E360" i="12"/>
  <c r="H359" i="12"/>
  <c r="E359" i="12"/>
  <c r="H358" i="12"/>
  <c r="E358" i="12"/>
  <c r="H357" i="12"/>
  <c r="E357" i="12"/>
  <c r="H356" i="12"/>
  <c r="I417" i="12" s="1"/>
  <c r="E356" i="12"/>
  <c r="C375" i="12" s="1"/>
  <c r="H350" i="12"/>
  <c r="E350" i="12"/>
  <c r="H349" i="12"/>
  <c r="E349" i="12"/>
  <c r="H348" i="12"/>
  <c r="E348" i="12"/>
  <c r="H347" i="12"/>
  <c r="E347" i="12"/>
  <c r="H346" i="12"/>
  <c r="E346" i="12"/>
  <c r="H345" i="12"/>
  <c r="E345" i="12"/>
  <c r="H344" i="12"/>
  <c r="E344" i="12"/>
  <c r="H343" i="12"/>
  <c r="AB46" i="12" s="1"/>
  <c r="E343" i="12"/>
  <c r="H342" i="12"/>
  <c r="E342" i="12"/>
  <c r="H341" i="12"/>
  <c r="E341" i="12"/>
  <c r="H340" i="12"/>
  <c r="E340" i="12"/>
  <c r="H339" i="12"/>
  <c r="E339" i="12"/>
  <c r="H338" i="12"/>
  <c r="E338" i="12"/>
  <c r="H337" i="12"/>
  <c r="E337" i="12"/>
  <c r="H336" i="12"/>
  <c r="E336" i="12"/>
  <c r="H335" i="12"/>
  <c r="AB43" i="12" s="1"/>
  <c r="E335" i="12"/>
  <c r="H334" i="12"/>
  <c r="E334" i="12"/>
  <c r="H329" i="12"/>
  <c r="E329" i="12"/>
  <c r="H328" i="12"/>
  <c r="E328" i="12"/>
  <c r="H327" i="12"/>
  <c r="E327" i="12"/>
  <c r="H326" i="12"/>
  <c r="E326" i="12"/>
  <c r="L49" i="12" s="1"/>
  <c r="H324" i="12"/>
  <c r="E324" i="12"/>
  <c r="L48" i="12" s="1"/>
  <c r="H323" i="12"/>
  <c r="E323" i="12"/>
  <c r="L47" i="12" s="1"/>
  <c r="H322" i="12"/>
  <c r="AA47" i="12" s="1"/>
  <c r="E322" i="12"/>
  <c r="H321" i="12"/>
  <c r="E321" i="12"/>
  <c r="H320" i="12"/>
  <c r="E320" i="12"/>
  <c r="H319" i="12"/>
  <c r="E319" i="12"/>
  <c r="H318" i="12"/>
  <c r="E318" i="12"/>
  <c r="H317" i="12"/>
  <c r="E317" i="12"/>
  <c r="L45" i="12" s="1"/>
  <c r="H316" i="12"/>
  <c r="E316" i="12"/>
  <c r="H315" i="12"/>
  <c r="E315" i="12"/>
  <c r="H314" i="12"/>
  <c r="AA43" i="12" s="1"/>
  <c r="E314" i="12"/>
  <c r="H313" i="12"/>
  <c r="I373" i="12" s="1"/>
  <c r="E313" i="12"/>
  <c r="H306" i="12"/>
  <c r="E306" i="12"/>
  <c r="K50" i="12" s="1"/>
  <c r="H303" i="12"/>
  <c r="E303" i="12"/>
  <c r="H302" i="12"/>
  <c r="E302" i="12"/>
  <c r="K48" i="12" s="1"/>
  <c r="H301" i="12"/>
  <c r="E301" i="12"/>
  <c r="H300" i="12"/>
  <c r="E300" i="12"/>
  <c r="K47" i="12" s="1"/>
  <c r="H299" i="12"/>
  <c r="E299" i="12"/>
  <c r="H298" i="12"/>
  <c r="E298" i="12"/>
  <c r="H297" i="12"/>
  <c r="E297" i="12"/>
  <c r="H296" i="12"/>
  <c r="E296" i="12"/>
  <c r="H295" i="12"/>
  <c r="E295" i="12"/>
  <c r="H294" i="12"/>
  <c r="E294" i="12"/>
  <c r="H293" i="12"/>
  <c r="E293" i="12"/>
  <c r="H292" i="12"/>
  <c r="E292" i="12"/>
  <c r="H291" i="12"/>
  <c r="E291" i="12"/>
  <c r="K43" i="12" s="1"/>
  <c r="H286" i="12"/>
  <c r="E286" i="12"/>
  <c r="H285" i="12"/>
  <c r="E285" i="12"/>
  <c r="H284" i="12"/>
  <c r="E284" i="12"/>
  <c r="H283" i="12"/>
  <c r="E283" i="12"/>
  <c r="H282" i="12"/>
  <c r="E282" i="12"/>
  <c r="H281" i="12"/>
  <c r="E281" i="12"/>
  <c r="H280" i="12"/>
  <c r="E280" i="12"/>
  <c r="H279" i="12"/>
  <c r="E279" i="12"/>
  <c r="U8" i="12" s="1"/>
  <c r="H278" i="12"/>
  <c r="E278" i="12"/>
  <c r="H277" i="12"/>
  <c r="E277" i="12"/>
  <c r="H275" i="12"/>
  <c r="E275" i="12"/>
  <c r="H274" i="12"/>
  <c r="E274" i="12"/>
  <c r="H273" i="12"/>
  <c r="E273" i="12"/>
  <c r="H272" i="12"/>
  <c r="E272" i="12"/>
  <c r="H271" i="12"/>
  <c r="E271" i="12"/>
  <c r="H270" i="12"/>
  <c r="I329" i="12"/>
  <c r="E270" i="12"/>
  <c r="H264" i="12"/>
  <c r="E264" i="12"/>
  <c r="I263" i="12"/>
  <c r="H263" i="12"/>
  <c r="E263" i="12"/>
  <c r="H262" i="12"/>
  <c r="E262" i="12"/>
  <c r="H261" i="12"/>
  <c r="E261" i="12"/>
  <c r="H260" i="12"/>
  <c r="AI10" i="12" s="1"/>
  <c r="E260" i="12"/>
  <c r="H259" i="12"/>
  <c r="E259" i="12"/>
  <c r="H258" i="12"/>
  <c r="E258" i="12"/>
  <c r="T9" i="12" s="1"/>
  <c r="H257" i="12"/>
  <c r="E257" i="12"/>
  <c r="H256" i="12"/>
  <c r="AI8" i="12" s="1"/>
  <c r="E256" i="12"/>
  <c r="H255" i="12"/>
  <c r="E255" i="12"/>
  <c r="H253" i="12"/>
  <c r="E253" i="12"/>
  <c r="H252" i="12"/>
  <c r="E252" i="12"/>
  <c r="H251" i="12"/>
  <c r="H250" i="12"/>
  <c r="E250" i="12"/>
  <c r="H249" i="12"/>
  <c r="E249" i="12"/>
  <c r="H248" i="12"/>
  <c r="AI4" i="12" s="1"/>
  <c r="E248" i="12"/>
  <c r="H247" i="12"/>
  <c r="E247" i="12"/>
  <c r="H246" i="12"/>
  <c r="E246" i="12"/>
  <c r="H242" i="12"/>
  <c r="E242" i="12"/>
  <c r="H241" i="12"/>
  <c r="E241" i="12"/>
  <c r="H240" i="12"/>
  <c r="E240" i="12"/>
  <c r="H239" i="12"/>
  <c r="E239" i="12"/>
  <c r="H238" i="12"/>
  <c r="E238" i="12"/>
  <c r="H237" i="12"/>
  <c r="AH9" i="12" s="1"/>
  <c r="E237" i="12"/>
  <c r="S9" i="12" s="1"/>
  <c r="H235" i="12"/>
  <c r="E235" i="12"/>
  <c r="H234" i="12"/>
  <c r="E234" i="12"/>
  <c r="H233" i="12"/>
  <c r="E233" i="12"/>
  <c r="H232" i="12"/>
  <c r="E232" i="12"/>
  <c r="H231" i="12"/>
  <c r="E231" i="12"/>
  <c r="H230" i="12"/>
  <c r="E230" i="12"/>
  <c r="H229" i="12"/>
  <c r="E229" i="12"/>
  <c r="H228" i="12"/>
  <c r="AH5" i="12" s="1"/>
  <c r="E228" i="12"/>
  <c r="H226" i="12"/>
  <c r="E226" i="12"/>
  <c r="H225" i="12"/>
  <c r="I285" i="12" s="1"/>
  <c r="E225" i="12"/>
  <c r="H220" i="12"/>
  <c r="E220" i="12"/>
  <c r="H219" i="12"/>
  <c r="E219" i="12"/>
  <c r="H218" i="12"/>
  <c r="E218" i="12"/>
  <c r="H217" i="12"/>
  <c r="E217" i="12"/>
  <c r="H216" i="12"/>
  <c r="E216" i="12"/>
  <c r="R10" i="12" s="1"/>
  <c r="H214" i="12"/>
  <c r="E214" i="12"/>
  <c r="H212" i="12"/>
  <c r="E212" i="12"/>
  <c r="H211" i="12"/>
  <c r="E211" i="12"/>
  <c r="H210" i="12"/>
  <c r="E210" i="12"/>
  <c r="H209" i="12"/>
  <c r="E209" i="12"/>
  <c r="H208" i="12"/>
  <c r="E208" i="12"/>
  <c r="H207" i="12"/>
  <c r="E207" i="12"/>
  <c r="H206" i="12"/>
  <c r="E206" i="12"/>
  <c r="R5" i="12" s="1"/>
  <c r="H205" i="12"/>
  <c r="E205" i="12"/>
  <c r="H204" i="12"/>
  <c r="E204" i="12"/>
  <c r="H203" i="12"/>
  <c r="E203" i="12"/>
  <c r="H202" i="12"/>
  <c r="E202" i="12"/>
  <c r="H196" i="12"/>
  <c r="E196" i="12"/>
  <c r="H195" i="12"/>
  <c r="E195" i="12"/>
  <c r="H194" i="12"/>
  <c r="E194" i="12"/>
  <c r="H193" i="12"/>
  <c r="E193" i="12"/>
  <c r="Q10" i="12" s="1"/>
  <c r="H192" i="12"/>
  <c r="E192" i="12"/>
  <c r="H191" i="12"/>
  <c r="E191" i="12"/>
  <c r="H188" i="12"/>
  <c r="E188" i="12"/>
  <c r="H187" i="12"/>
  <c r="E187" i="12"/>
  <c r="H185" i="12"/>
  <c r="E185" i="12"/>
  <c r="H180" i="12"/>
  <c r="E180" i="12"/>
  <c r="H179" i="12"/>
  <c r="E179" i="12"/>
  <c r="H174" i="12"/>
  <c r="E174" i="12"/>
  <c r="H172" i="12"/>
  <c r="E172" i="12"/>
  <c r="H171" i="12"/>
  <c r="E171" i="12"/>
  <c r="H170" i="12"/>
  <c r="AA23" i="12" s="1"/>
  <c r="E170" i="12"/>
  <c r="H169" i="12"/>
  <c r="E169" i="12"/>
  <c r="H168" i="12"/>
  <c r="AA22" i="12" s="1"/>
  <c r="E168" i="12"/>
  <c r="H167" i="12"/>
  <c r="E167" i="12"/>
  <c r="H166" i="12"/>
  <c r="E166" i="12"/>
  <c r="H165" i="12"/>
  <c r="E165" i="12"/>
  <c r="L20" i="12" s="1"/>
  <c r="V20" i="12" s="1"/>
  <c r="H164" i="12"/>
  <c r="E164" i="12"/>
  <c r="H163" i="12"/>
  <c r="E163" i="12"/>
  <c r="H162" i="12"/>
  <c r="AA19" i="12" s="1"/>
  <c r="E162" i="12"/>
  <c r="H161" i="12"/>
  <c r="E161" i="12"/>
  <c r="H160" i="12"/>
  <c r="E160" i="12"/>
  <c r="H159" i="12"/>
  <c r="E159" i="12"/>
  <c r="H158" i="12"/>
  <c r="E158" i="12"/>
  <c r="H157" i="12"/>
  <c r="E157" i="12"/>
  <c r="L17" i="12" s="1"/>
  <c r="H156" i="12"/>
  <c r="E156" i="12"/>
  <c r="H152" i="12"/>
  <c r="E152" i="12"/>
  <c r="H151" i="12"/>
  <c r="E151" i="12"/>
  <c r="H150" i="12"/>
  <c r="E150" i="12"/>
  <c r="H149" i="12"/>
  <c r="AE10" i="12" s="1"/>
  <c r="E149" i="12"/>
  <c r="H148" i="12"/>
  <c r="AE9" i="12" s="1"/>
  <c r="E148" i="12"/>
  <c r="H147" i="12"/>
  <c r="E147" i="12"/>
  <c r="H146" i="12"/>
  <c r="E146" i="12"/>
  <c r="P8" i="12" s="1"/>
  <c r="H145" i="12"/>
  <c r="E145" i="12"/>
  <c r="H144" i="12"/>
  <c r="E144" i="12"/>
  <c r="H143" i="12"/>
  <c r="E143" i="12"/>
  <c r="H142" i="12"/>
  <c r="E142" i="12"/>
  <c r="H141" i="12"/>
  <c r="E141" i="12"/>
  <c r="H140" i="12"/>
  <c r="E140" i="12"/>
  <c r="H139" i="12"/>
  <c r="E139" i="12"/>
  <c r="H137" i="12"/>
  <c r="E137" i="12"/>
  <c r="P4" i="12" s="1"/>
  <c r="H136" i="12"/>
  <c r="E136" i="12"/>
  <c r="H135" i="12"/>
  <c r="E135" i="12"/>
  <c r="C154" i="12" s="1"/>
  <c r="H125" i="12"/>
  <c r="E125" i="12"/>
  <c r="H123" i="12"/>
  <c r="E123" i="12"/>
  <c r="H122" i="12"/>
  <c r="E122" i="12"/>
  <c r="H121" i="12"/>
  <c r="E121" i="12"/>
  <c r="H117" i="12"/>
  <c r="E117" i="12"/>
  <c r="H107" i="12"/>
  <c r="E107" i="12"/>
  <c r="H106" i="12"/>
  <c r="E106" i="12"/>
  <c r="H105" i="12"/>
  <c r="E105" i="12"/>
  <c r="H104" i="12"/>
  <c r="E104" i="12"/>
  <c r="H103" i="12"/>
  <c r="AC9" i="12" s="1"/>
  <c r="E103" i="12"/>
  <c r="H102" i="12"/>
  <c r="E102" i="12"/>
  <c r="H101" i="12"/>
  <c r="E101" i="12"/>
  <c r="H100" i="12"/>
  <c r="E100" i="12"/>
  <c r="H97" i="12"/>
  <c r="AC6" i="12" s="1"/>
  <c r="E97" i="12"/>
  <c r="H96" i="12"/>
  <c r="E96" i="12"/>
  <c r="H95" i="12"/>
  <c r="E95" i="12"/>
  <c r="H94" i="12"/>
  <c r="E94" i="12"/>
  <c r="H93" i="12"/>
  <c r="E93" i="12"/>
  <c r="H92" i="12"/>
  <c r="E92" i="12"/>
  <c r="C110" i="12" s="1"/>
  <c r="H88" i="12"/>
  <c r="E88" i="12"/>
  <c r="H87" i="12"/>
  <c r="E87" i="12"/>
  <c r="H86" i="12"/>
  <c r="E86" i="12"/>
  <c r="H85" i="12"/>
  <c r="E85" i="12"/>
  <c r="H84" i="12"/>
  <c r="E84" i="12"/>
  <c r="H83" i="12"/>
  <c r="E83" i="12"/>
  <c r="H82" i="12"/>
  <c r="E82" i="12"/>
  <c r="H81" i="12"/>
  <c r="Z21" i="12" s="1"/>
  <c r="E81" i="12"/>
  <c r="H80" i="12"/>
  <c r="E80" i="12"/>
  <c r="H79" i="12"/>
  <c r="E79" i="12"/>
  <c r="H76" i="12"/>
  <c r="Z19" i="12" s="1"/>
  <c r="AK19" i="12" s="1"/>
  <c r="E76" i="12"/>
  <c r="H73" i="12"/>
  <c r="E73" i="12"/>
  <c r="H72" i="12"/>
  <c r="E72" i="12"/>
  <c r="H71" i="12"/>
  <c r="E71" i="12"/>
  <c r="H70" i="12"/>
  <c r="E70" i="12"/>
  <c r="H66" i="12"/>
  <c r="E66" i="12"/>
  <c r="H65" i="12"/>
  <c r="E65" i="12"/>
  <c r="H63" i="12"/>
  <c r="E63" i="12"/>
  <c r="H62" i="12"/>
  <c r="AB10" i="12" s="1"/>
  <c r="E62" i="12"/>
  <c r="H61" i="12"/>
  <c r="E61" i="12"/>
  <c r="H60" i="12"/>
  <c r="E60" i="12"/>
  <c r="H59" i="12"/>
  <c r="E59" i="12"/>
  <c r="H58" i="12"/>
  <c r="E58" i="12"/>
  <c r="H57" i="12"/>
  <c r="E57" i="12"/>
  <c r="H56" i="12"/>
  <c r="E56" i="12"/>
  <c r="M7" i="12" s="1"/>
  <c r="H55" i="12"/>
  <c r="E55" i="12"/>
  <c r="H54" i="12"/>
  <c r="AB6" i="12" s="1"/>
  <c r="E54" i="12"/>
  <c r="H53" i="12"/>
  <c r="E53" i="12"/>
  <c r="H52" i="12"/>
  <c r="AB5" i="12" s="1"/>
  <c r="E52" i="12"/>
  <c r="H51" i="12"/>
  <c r="E51" i="12"/>
  <c r="AA50" i="12"/>
  <c r="AK50" i="12" s="1"/>
  <c r="L50" i="12"/>
  <c r="H50" i="12"/>
  <c r="E50" i="12"/>
  <c r="AB49" i="12"/>
  <c r="AA49" i="12"/>
  <c r="M49" i="12"/>
  <c r="H49" i="12"/>
  <c r="E49" i="12"/>
  <c r="C67" i="12" s="1"/>
  <c r="AB48" i="12"/>
  <c r="Z48" i="12"/>
  <c r="M48" i="12"/>
  <c r="AB47" i="12"/>
  <c r="Z47" i="12"/>
  <c r="M47" i="12"/>
  <c r="AA46" i="12"/>
  <c r="Z46" i="12"/>
  <c r="M46" i="12"/>
  <c r="AB45" i="12"/>
  <c r="AA45" i="12"/>
  <c r="Z45" i="12"/>
  <c r="M45" i="12"/>
  <c r="AB44" i="12"/>
  <c r="AA44" i="12"/>
  <c r="Z44" i="12"/>
  <c r="M44" i="12"/>
  <c r="H44" i="12"/>
  <c r="E44" i="12"/>
  <c r="Z43" i="12"/>
  <c r="L43" i="12"/>
  <c r="AK42" i="12"/>
  <c r="V42" i="12"/>
  <c r="H42" i="12"/>
  <c r="E42" i="12"/>
  <c r="H40" i="12"/>
  <c r="E40" i="12"/>
  <c r="AK38" i="12"/>
  <c r="V38" i="12"/>
  <c r="H38" i="12"/>
  <c r="AA9" i="12" s="1"/>
  <c r="E38" i="12"/>
  <c r="AI37" i="12"/>
  <c r="AD37" i="12"/>
  <c r="AK37" i="12" s="1"/>
  <c r="O37" i="12"/>
  <c r="M37" i="12"/>
  <c r="H37" i="12"/>
  <c r="E37" i="12"/>
  <c r="L8" i="12" s="1"/>
  <c r="AD36" i="12"/>
  <c r="AB36" i="12"/>
  <c r="AA36" i="12"/>
  <c r="Z36" i="12"/>
  <c r="S36" i="12"/>
  <c r="O36" i="12"/>
  <c r="L36" i="12"/>
  <c r="H36" i="12"/>
  <c r="E36" i="12"/>
  <c r="AI35" i="12"/>
  <c r="AD35" i="12"/>
  <c r="AB35" i="12"/>
  <c r="AA35" i="12"/>
  <c r="Z35" i="12"/>
  <c r="S35" i="12"/>
  <c r="P35" i="12"/>
  <c r="O35" i="12"/>
  <c r="L35" i="12"/>
  <c r="H35" i="12"/>
  <c r="E35" i="12"/>
  <c r="AI34" i="12"/>
  <c r="AD34" i="12"/>
  <c r="AB34" i="12"/>
  <c r="AA34" i="12"/>
  <c r="S34" i="12"/>
  <c r="P34" i="12"/>
  <c r="O34" i="12"/>
  <c r="M34" i="12"/>
  <c r="L34" i="12"/>
  <c r="V34" i="12" s="1"/>
  <c r="AI33" i="12"/>
  <c r="AE33" i="12"/>
  <c r="AD33" i="12"/>
  <c r="AB33" i="12"/>
  <c r="AA33" i="12"/>
  <c r="Z33" i="12"/>
  <c r="M33" i="12"/>
  <c r="L33" i="12"/>
  <c r="H33" i="12"/>
  <c r="E33" i="12"/>
  <c r="L7" i="12" s="1"/>
  <c r="AI32" i="12"/>
  <c r="AE32" i="12"/>
  <c r="AD32" i="12"/>
  <c r="AB32" i="12"/>
  <c r="AA32" i="12"/>
  <c r="Z32" i="12"/>
  <c r="S32" i="12"/>
  <c r="P32" i="12"/>
  <c r="L32" i="12"/>
  <c r="H32" i="12"/>
  <c r="E32" i="12"/>
  <c r="AI31" i="12"/>
  <c r="AE31" i="12"/>
  <c r="AD31" i="12"/>
  <c r="AB31" i="12"/>
  <c r="AA31" i="12"/>
  <c r="Z31" i="12"/>
  <c r="AK31" i="12" s="1"/>
  <c r="S31" i="12"/>
  <c r="P31" i="12"/>
  <c r="M31" i="12"/>
  <c r="K31" i="12"/>
  <c r="H31" i="12"/>
  <c r="AA6" i="12" s="1"/>
  <c r="E31" i="12"/>
  <c r="AI30" i="12"/>
  <c r="AE30" i="12"/>
  <c r="AD30" i="12"/>
  <c r="AC30" i="12"/>
  <c r="AB30" i="12"/>
  <c r="AA30" i="12"/>
  <c r="Z30" i="12"/>
  <c r="AK30" i="12" s="1"/>
  <c r="S30" i="12"/>
  <c r="P30" i="12"/>
  <c r="O30" i="12"/>
  <c r="N30" i="12"/>
  <c r="M30" i="12"/>
  <c r="L30" i="12"/>
  <c r="K30" i="12"/>
  <c r="V30" i="12" s="1"/>
  <c r="AK29" i="12"/>
  <c r="V29" i="12"/>
  <c r="H29" i="12"/>
  <c r="E29" i="12"/>
  <c r="H28" i="12"/>
  <c r="E28" i="12"/>
  <c r="H27" i="12"/>
  <c r="I45" i="12" s="1"/>
  <c r="E27" i="12"/>
  <c r="C45" i="12" s="1"/>
  <c r="AK25" i="12"/>
  <c r="V25" i="12"/>
  <c r="AD24" i="12"/>
  <c r="AC24" i="12"/>
  <c r="AB24" i="12"/>
  <c r="AA24" i="12"/>
  <c r="O24" i="12"/>
  <c r="N24" i="12"/>
  <c r="M24" i="12"/>
  <c r="K24" i="12"/>
  <c r="V24" i="12" s="1"/>
  <c r="AD23" i="12"/>
  <c r="AC23" i="12"/>
  <c r="AB23" i="12"/>
  <c r="Z23" i="12"/>
  <c r="AK23" i="12" s="1"/>
  <c r="O23" i="12"/>
  <c r="M23" i="12"/>
  <c r="V23" i="12" s="1"/>
  <c r="L23" i="12"/>
  <c r="K23" i="12"/>
  <c r="AD22" i="12"/>
  <c r="AC22" i="12"/>
  <c r="AB22" i="12"/>
  <c r="Z22" i="12"/>
  <c r="AK22" i="12" s="1"/>
  <c r="O22" i="12"/>
  <c r="N22" i="12"/>
  <c r="M22" i="12"/>
  <c r="L22" i="12"/>
  <c r="K22" i="12"/>
  <c r="AD21" i="12"/>
  <c r="AB21" i="12"/>
  <c r="M21" i="12"/>
  <c r="L21" i="12"/>
  <c r="K21" i="12"/>
  <c r="AD20" i="12"/>
  <c r="AC20" i="12"/>
  <c r="AB20" i="12"/>
  <c r="O20" i="12"/>
  <c r="N20" i="12"/>
  <c r="M20" i="12"/>
  <c r="H20" i="12"/>
  <c r="E20" i="12"/>
  <c r="AD19" i="12"/>
  <c r="AC19" i="12"/>
  <c r="AB19" i="12"/>
  <c r="N19" i="12"/>
  <c r="M19" i="12"/>
  <c r="L19" i="12"/>
  <c r="K19" i="12"/>
  <c r="H19" i="12"/>
  <c r="E19" i="12"/>
  <c r="AD18" i="12"/>
  <c r="AC18" i="12"/>
  <c r="AB18" i="12"/>
  <c r="AA18" i="12"/>
  <c r="AK18" i="12" s="1"/>
  <c r="O18" i="12"/>
  <c r="N18" i="12"/>
  <c r="M18" i="12"/>
  <c r="L18" i="12"/>
  <c r="V18" i="12" s="1"/>
  <c r="H18" i="12"/>
  <c r="Z10" i="12" s="1"/>
  <c r="AK10" i="12" s="1"/>
  <c r="E18" i="12"/>
  <c r="AD17" i="12"/>
  <c r="AC17" i="12"/>
  <c r="AB17" i="12"/>
  <c r="AA17" i="12"/>
  <c r="O17" i="12"/>
  <c r="M17" i="12"/>
  <c r="K17" i="12"/>
  <c r="H17" i="12"/>
  <c r="E17" i="12"/>
  <c r="AK16" i="12"/>
  <c r="V16" i="12"/>
  <c r="H16" i="12"/>
  <c r="E16" i="12"/>
  <c r="H15" i="12"/>
  <c r="Z9" i="12" s="1"/>
  <c r="E15" i="12"/>
  <c r="K9" i="12" s="1"/>
  <c r="V9" i="12" s="1"/>
  <c r="H14" i="12"/>
  <c r="E14" i="12"/>
  <c r="H13" i="12"/>
  <c r="Z8" i="12" s="1"/>
  <c r="AK8" i="12" s="1"/>
  <c r="E13" i="12"/>
  <c r="K8" i="12" s="1"/>
  <c r="AH12" i="12"/>
  <c r="AK12" i="12"/>
  <c r="V12" i="12"/>
  <c r="H12" i="12"/>
  <c r="E12" i="12"/>
  <c r="AJ11" i="12"/>
  <c r="AI11" i="12"/>
  <c r="AH11" i="12"/>
  <c r="AG11" i="12"/>
  <c r="U11" i="12"/>
  <c r="T11" i="12"/>
  <c r="S11" i="12"/>
  <c r="R11" i="12"/>
  <c r="Q11" i="12"/>
  <c r="P11" i="12"/>
  <c r="K11" i="12"/>
  <c r="V11" i="12" s="1"/>
  <c r="H11" i="12"/>
  <c r="E11" i="12"/>
  <c r="AJ10" i="12"/>
  <c r="AH10" i="12"/>
  <c r="AG10" i="12"/>
  <c r="AF10" i="12"/>
  <c r="AC10" i="12"/>
  <c r="U10" i="12"/>
  <c r="T10" i="12"/>
  <c r="S10" i="12"/>
  <c r="P10" i="12"/>
  <c r="N10" i="12"/>
  <c r="M10" i="12"/>
  <c r="H10" i="12"/>
  <c r="Z7" i="12" s="1"/>
  <c r="E10" i="12"/>
  <c r="AJ9" i="12"/>
  <c r="AI9" i="12"/>
  <c r="AG9" i="12"/>
  <c r="AB9" i="12"/>
  <c r="U9" i="12"/>
  <c r="R9" i="12"/>
  <c r="P9" i="12"/>
  <c r="O9" i="12"/>
  <c r="N9" i="12"/>
  <c r="M9" i="12"/>
  <c r="H9" i="12"/>
  <c r="H641" i="12" s="1"/>
  <c r="E9" i="12"/>
  <c r="AJ8" i="12"/>
  <c r="AH8" i="12"/>
  <c r="AG8" i="12"/>
  <c r="AE8" i="12"/>
  <c r="AC8" i="12"/>
  <c r="AB8" i="12"/>
  <c r="AA8" i="12"/>
  <c r="T8" i="12"/>
  <c r="S8" i="12"/>
  <c r="R8" i="12"/>
  <c r="N8" i="12"/>
  <c r="M8" i="12"/>
  <c r="H8" i="12"/>
  <c r="E8" i="12"/>
  <c r="AJ7" i="12"/>
  <c r="AI7" i="12"/>
  <c r="AH7" i="12"/>
  <c r="AG7" i="12"/>
  <c r="AF7" i="12"/>
  <c r="AD7" i="12"/>
  <c r="AA7" i="12"/>
  <c r="U7" i="12"/>
  <c r="T7" i="12"/>
  <c r="R7" i="12"/>
  <c r="Q7" i="12"/>
  <c r="P7" i="12"/>
  <c r="O7" i="12"/>
  <c r="K7" i="12"/>
  <c r="H7" i="12"/>
  <c r="E7" i="12"/>
  <c r="AJ6" i="12"/>
  <c r="AI6" i="12"/>
  <c r="AH6" i="12"/>
  <c r="AG6" i="12"/>
  <c r="AE6" i="12"/>
  <c r="U6" i="12"/>
  <c r="T6" i="12"/>
  <c r="S6" i="12"/>
  <c r="R6" i="12"/>
  <c r="P6" i="12"/>
  <c r="N6" i="12"/>
  <c r="M6" i="12"/>
  <c r="K6" i="12"/>
  <c r="H6" i="12"/>
  <c r="E6" i="12"/>
  <c r="K5" i="12" s="1"/>
  <c r="V5" i="12" s="1"/>
  <c r="AJ5" i="12"/>
  <c r="AI5" i="12"/>
  <c r="AG5" i="12"/>
  <c r="AC5" i="12"/>
  <c r="Z5" i="12"/>
  <c r="U5" i="12"/>
  <c r="T5" i="12"/>
  <c r="S5" i="12"/>
  <c r="N5" i="12"/>
  <c r="M5" i="12"/>
  <c r="H5" i="12"/>
  <c r="E5" i="12"/>
  <c r="AJ4" i="12"/>
  <c r="AH4" i="12"/>
  <c r="AG4" i="12"/>
  <c r="AF4" i="12"/>
  <c r="AC4" i="12"/>
  <c r="AB4" i="12"/>
  <c r="AA4" i="12"/>
  <c r="U4" i="12"/>
  <c r="T4" i="12"/>
  <c r="S4" i="12"/>
  <c r="R4" i="12"/>
  <c r="N4" i="12"/>
  <c r="H4" i="12"/>
  <c r="E4" i="12"/>
  <c r="AK3" i="12"/>
  <c r="V3" i="12"/>
  <c r="BA13" i="4"/>
  <c r="BE13" i="4"/>
  <c r="BF13" i="4"/>
  <c r="BA12" i="4"/>
  <c r="BF12" i="4" s="1"/>
  <c r="BG12" i="4" s="1"/>
  <c r="BE12" i="4"/>
  <c r="BA11" i="4"/>
  <c r="BC11" i="4"/>
  <c r="BE11" i="4"/>
  <c r="BF11" i="4"/>
  <c r="BG11" i="4" s="1"/>
  <c r="BA10" i="4"/>
  <c r="BC10" i="4"/>
  <c r="BF10" i="4" s="1"/>
  <c r="BG10" i="4" s="1"/>
  <c r="BE10" i="4"/>
  <c r="BA9" i="4"/>
  <c r="BF9" i="4" s="1"/>
  <c r="BG9" i="4" s="1"/>
  <c r="BC9" i="4"/>
  <c r="BE9" i="4"/>
  <c r="BA8" i="4"/>
  <c r="BC8" i="4"/>
  <c r="BE8" i="4"/>
  <c r="BA7" i="4"/>
  <c r="BF7" i="4" s="1"/>
  <c r="BG7" i="4" s="1"/>
  <c r="BC7" i="4"/>
  <c r="BE7" i="4"/>
  <c r="AY6" i="4"/>
  <c r="BA6" i="4"/>
  <c r="BC6" i="4"/>
  <c r="BE6" i="4"/>
  <c r="AY5" i="4"/>
  <c r="BA5" i="4"/>
  <c r="BC5" i="4"/>
  <c r="BE5" i="4"/>
  <c r="AY4" i="4"/>
  <c r="BA4" i="4"/>
  <c r="BE4" i="4"/>
  <c r="AC63" i="3"/>
  <c r="AC62" i="3"/>
  <c r="AC61" i="3"/>
  <c r="AC60" i="3"/>
  <c r="AC59" i="3"/>
  <c r="AC58" i="3"/>
  <c r="AC57" i="3"/>
  <c r="AC56" i="3"/>
  <c r="AC55" i="3"/>
  <c r="AC54" i="3"/>
  <c r="AC50" i="3"/>
  <c r="X49" i="3"/>
  <c r="Y49" i="3"/>
  <c r="Z49" i="3"/>
  <c r="AA49" i="3"/>
  <c r="X48" i="3"/>
  <c r="Y48" i="3"/>
  <c r="Z48" i="3"/>
  <c r="Y47" i="3"/>
  <c r="AC47" i="3" s="1"/>
  <c r="AA47" i="3"/>
  <c r="X46" i="3"/>
  <c r="Y46" i="3"/>
  <c r="Z46" i="3"/>
  <c r="AA46" i="3"/>
  <c r="Y45" i="3"/>
  <c r="AC45" i="3" s="1"/>
  <c r="AA45" i="3"/>
  <c r="X44" i="3"/>
  <c r="AC44" i="3" s="1"/>
  <c r="Y44" i="3"/>
  <c r="Z44" i="3"/>
  <c r="AA44" i="3"/>
  <c r="X43" i="3"/>
  <c r="Y43" i="3"/>
  <c r="Z43" i="3"/>
  <c r="AA43" i="3"/>
  <c r="X42" i="3"/>
  <c r="Y42" i="3"/>
  <c r="Z42" i="3"/>
  <c r="AC41" i="3"/>
  <c r="AC37" i="3"/>
  <c r="X36" i="3"/>
  <c r="Z36" i="3"/>
  <c r="AA36" i="3"/>
  <c r="AC36" i="3"/>
  <c r="X35" i="3"/>
  <c r="Y35" i="3"/>
  <c r="Z35" i="3"/>
  <c r="AA35" i="3"/>
  <c r="X34" i="3"/>
  <c r="Y34" i="3"/>
  <c r="Z34" i="3"/>
  <c r="AC34" i="3" s="1"/>
  <c r="AA34" i="3"/>
  <c r="X33" i="3"/>
  <c r="Y33" i="3"/>
  <c r="Z33" i="3"/>
  <c r="AA33" i="3"/>
  <c r="Y32" i="3"/>
  <c r="AA32" i="3"/>
  <c r="Y31" i="3"/>
  <c r="Z31" i="3"/>
  <c r="AC31" i="3" s="1"/>
  <c r="AA31" i="3"/>
  <c r="X30" i="3"/>
  <c r="Y30" i="3"/>
  <c r="Z30" i="3"/>
  <c r="AA30" i="3"/>
  <c r="X29" i="3"/>
  <c r="Y29" i="3"/>
  <c r="Z29" i="3"/>
  <c r="AC28" i="3"/>
  <c r="AZ24" i="3"/>
  <c r="AZ23" i="3"/>
  <c r="AZ22" i="3"/>
  <c r="AZ21" i="3"/>
  <c r="AZ20" i="3"/>
  <c r="AZ19" i="3"/>
  <c r="AZ18" i="3"/>
  <c r="AZ17" i="3"/>
  <c r="AC24" i="3"/>
  <c r="AC23" i="3"/>
  <c r="X22" i="3"/>
  <c r="Y22" i="3"/>
  <c r="Z22" i="3"/>
  <c r="AC22" i="3" s="1"/>
  <c r="AA22" i="3"/>
  <c r="X21" i="3"/>
  <c r="Y21" i="3"/>
  <c r="Z21" i="3"/>
  <c r="AA21" i="3"/>
  <c r="X20" i="3"/>
  <c r="Y20" i="3"/>
  <c r="Z20" i="3"/>
  <c r="AA20" i="3"/>
  <c r="Y19" i="3"/>
  <c r="Z19" i="3"/>
  <c r="AA19" i="3"/>
  <c r="X18" i="3"/>
  <c r="Y18" i="3"/>
  <c r="Z18" i="3"/>
  <c r="AA18" i="3"/>
  <c r="X17" i="3"/>
  <c r="Y17" i="3"/>
  <c r="Z17" i="3"/>
  <c r="AC17" i="3" s="1"/>
  <c r="AA17" i="3"/>
  <c r="X16" i="3"/>
  <c r="AC16" i="3" s="1"/>
  <c r="Y16" i="3"/>
  <c r="AC15" i="3"/>
  <c r="AV12" i="3"/>
  <c r="AX12" i="3"/>
  <c r="BA12" i="3" s="1"/>
  <c r="BB12" i="3" s="1"/>
  <c r="AZ12" i="3"/>
  <c r="AV11" i="3"/>
  <c r="AX11" i="3"/>
  <c r="AZ11" i="3"/>
  <c r="AV10" i="3"/>
  <c r="AX10" i="3"/>
  <c r="AZ10" i="3"/>
  <c r="AV9" i="3"/>
  <c r="AX9" i="3"/>
  <c r="AZ9" i="3"/>
  <c r="AV8" i="3"/>
  <c r="AX8" i="3"/>
  <c r="BA8" i="3" s="1"/>
  <c r="BB8" i="3" s="1"/>
  <c r="AZ8" i="3"/>
  <c r="AV7" i="3"/>
  <c r="AX7" i="3"/>
  <c r="AZ7" i="3"/>
  <c r="AV6" i="3"/>
  <c r="AX6" i="3"/>
  <c r="BA6" i="3" s="1"/>
  <c r="BB6" i="3" s="1"/>
  <c r="AZ6" i="3"/>
  <c r="AV5" i="3"/>
  <c r="AX5" i="3"/>
  <c r="AZ5" i="3"/>
  <c r="AV4" i="3"/>
  <c r="AX4" i="3"/>
  <c r="AZ4" i="3"/>
  <c r="AV3" i="3"/>
  <c r="BA3" i="3" s="1"/>
  <c r="BB3" i="3" s="1"/>
  <c r="AX3" i="3"/>
  <c r="AC12" i="3"/>
  <c r="X11" i="3"/>
  <c r="Y11" i="3"/>
  <c r="AA11" i="3"/>
  <c r="AC11" i="3"/>
  <c r="X10" i="3"/>
  <c r="Y10" i="3"/>
  <c r="AC10" i="3" s="1"/>
  <c r="Z10" i="3"/>
  <c r="X9" i="3"/>
  <c r="Y9" i="3"/>
  <c r="Z9" i="3"/>
  <c r="AA9" i="3"/>
  <c r="X8" i="3"/>
  <c r="Y8" i="3"/>
  <c r="Z8" i="3"/>
  <c r="AA8" i="3"/>
  <c r="AC8" i="3"/>
  <c r="Y7" i="3"/>
  <c r="Z7" i="3"/>
  <c r="AC7" i="3" s="1"/>
  <c r="AA7" i="3"/>
  <c r="Y6" i="3"/>
  <c r="AC6" i="3" s="1"/>
  <c r="Z6" i="3"/>
  <c r="AA6" i="3"/>
  <c r="X5" i="3"/>
  <c r="Y5" i="3"/>
  <c r="Z5" i="3"/>
  <c r="AA5" i="3"/>
  <c r="X4" i="3"/>
  <c r="Y4" i="3"/>
  <c r="Z4" i="3"/>
  <c r="AC3" i="3"/>
  <c r="I24" i="9"/>
  <c r="I13" i="9"/>
  <c r="I23" i="9"/>
  <c r="I12" i="9"/>
  <c r="I22" i="9"/>
  <c r="I11" i="9"/>
  <c r="I21" i="9"/>
  <c r="I10" i="9"/>
  <c r="I20" i="9"/>
  <c r="I9" i="9"/>
  <c r="I8" i="9"/>
  <c r="I16" i="9"/>
  <c r="I17" i="9"/>
  <c r="I18" i="9"/>
  <c r="I19" i="9"/>
  <c r="I7" i="9"/>
  <c r="I6" i="9"/>
  <c r="I5" i="9"/>
  <c r="I4" i="9"/>
  <c r="I15" i="9"/>
  <c r="P67" i="7"/>
  <c r="Q67" i="7"/>
  <c r="R67" i="7"/>
  <c r="S67" i="7"/>
  <c r="U67" i="7"/>
  <c r="AB3" i="6"/>
  <c r="Y4" i="6"/>
  <c r="AB4" i="6" s="1"/>
  <c r="Z4" i="6"/>
  <c r="AA4" i="6"/>
  <c r="AQ4" i="6"/>
  <c r="AS4" i="6"/>
  <c r="AU4" i="6"/>
  <c r="AW4" i="6"/>
  <c r="Y5" i="6"/>
  <c r="Z5" i="6"/>
  <c r="AA5" i="6"/>
  <c r="AQ5" i="6"/>
  <c r="AS5" i="6"/>
  <c r="AU5" i="6"/>
  <c r="AW5" i="6"/>
  <c r="Y6" i="6"/>
  <c r="Z6" i="6"/>
  <c r="AA6" i="6"/>
  <c r="AQ6" i="6"/>
  <c r="AS6" i="6"/>
  <c r="AU6" i="6"/>
  <c r="AW6" i="6"/>
  <c r="Y7" i="6"/>
  <c r="Z7" i="6"/>
  <c r="AA7" i="6"/>
  <c r="AQ7" i="6"/>
  <c r="AS7" i="6"/>
  <c r="AU7" i="6"/>
  <c r="AW7" i="6"/>
  <c r="Y8" i="6"/>
  <c r="Z8" i="6"/>
  <c r="AA8" i="6"/>
  <c r="AQ8" i="6"/>
  <c r="AS8" i="6"/>
  <c r="AU8" i="6"/>
  <c r="AW8" i="6"/>
  <c r="Y9" i="6"/>
  <c r="Z9" i="6"/>
  <c r="AA9" i="6"/>
  <c r="AQ9" i="6"/>
  <c r="AS9" i="6"/>
  <c r="AU9" i="6"/>
  <c r="AW9" i="6"/>
  <c r="Y10" i="6"/>
  <c r="AB10" i="6" s="1"/>
  <c r="Z10" i="6"/>
  <c r="AA10" i="6"/>
  <c r="AQ10" i="6"/>
  <c r="AS10" i="6"/>
  <c r="AU10" i="6"/>
  <c r="AW10" i="6"/>
  <c r="Z11" i="6"/>
  <c r="AB11" i="6" s="1"/>
  <c r="AA11" i="6"/>
  <c r="AQ11" i="6"/>
  <c r="AS11" i="6"/>
  <c r="AU11" i="6"/>
  <c r="AW11" i="6"/>
  <c r="AB12" i="6"/>
  <c r="AQ12" i="6"/>
  <c r="AS12" i="6"/>
  <c r="AU12" i="6"/>
  <c r="AW12" i="6"/>
  <c r="AQ13" i="6"/>
  <c r="AS13" i="6"/>
  <c r="AU13" i="6"/>
  <c r="AW13" i="6"/>
  <c r="AB16" i="6"/>
  <c r="Y17" i="6"/>
  <c r="AB17" i="6" s="1"/>
  <c r="Z17" i="6"/>
  <c r="AA17" i="6"/>
  <c r="AQ17" i="6"/>
  <c r="AS17" i="6"/>
  <c r="AU17" i="6"/>
  <c r="AW17" i="6"/>
  <c r="Y18" i="6"/>
  <c r="AB18" i="6" s="1"/>
  <c r="Z18" i="6"/>
  <c r="AA18" i="6"/>
  <c r="AQ18" i="6"/>
  <c r="AS18" i="6"/>
  <c r="AU18" i="6"/>
  <c r="AW18" i="6"/>
  <c r="Y19" i="6"/>
  <c r="AB19" i="6" s="1"/>
  <c r="Z19" i="6"/>
  <c r="AA19" i="6"/>
  <c r="AQ19" i="6"/>
  <c r="AS19" i="6"/>
  <c r="AU19" i="6"/>
  <c r="AW19" i="6"/>
  <c r="Y20" i="6"/>
  <c r="AB20" i="6" s="1"/>
  <c r="Z20" i="6"/>
  <c r="AA20" i="6"/>
  <c r="AQ20" i="6"/>
  <c r="AS20" i="6"/>
  <c r="AU20" i="6"/>
  <c r="AW20" i="6"/>
  <c r="Y21" i="6"/>
  <c r="AB21" i="6" s="1"/>
  <c r="Z21" i="6"/>
  <c r="AA21" i="6"/>
  <c r="AQ21" i="6"/>
  <c r="AS21" i="6"/>
  <c r="AU21" i="6"/>
  <c r="AW21" i="6"/>
  <c r="Y22" i="6"/>
  <c r="AB22" i="6" s="1"/>
  <c r="Z22" i="6"/>
  <c r="AA22" i="6"/>
  <c r="AQ22" i="6"/>
  <c r="AS22" i="6"/>
  <c r="AU22" i="6"/>
  <c r="AW22" i="6"/>
  <c r="Z23" i="6"/>
  <c r="AA23" i="6"/>
  <c r="AB23" i="6" s="1"/>
  <c r="AQ23" i="6"/>
  <c r="AS23" i="6"/>
  <c r="AU23" i="6"/>
  <c r="AW23" i="6"/>
  <c r="Z24" i="6"/>
  <c r="AA24" i="6"/>
  <c r="AB24" i="6"/>
  <c r="AQ24" i="6"/>
  <c r="AS24" i="6"/>
  <c r="AU24" i="6"/>
  <c r="AW24" i="6"/>
  <c r="AB25" i="6"/>
  <c r="AS25" i="6"/>
  <c r="AU25" i="6"/>
  <c r="AW25" i="6"/>
  <c r="AQ26" i="6"/>
  <c r="AS26" i="6"/>
  <c r="AU26" i="6"/>
  <c r="AW26" i="6"/>
  <c r="AB29" i="6"/>
  <c r="Y30" i="6"/>
  <c r="Z30" i="6"/>
  <c r="AA30" i="6"/>
  <c r="Y31" i="6"/>
  <c r="AB31" i="6" s="1"/>
  <c r="Z31" i="6"/>
  <c r="AA31" i="6"/>
  <c r="Y32" i="6"/>
  <c r="Z32" i="6"/>
  <c r="AA32" i="6"/>
  <c r="Y33" i="6"/>
  <c r="AB33" i="6" s="1"/>
  <c r="Z33" i="6"/>
  <c r="AA33" i="6"/>
  <c r="Y34" i="6"/>
  <c r="Z34" i="6"/>
  <c r="AA34" i="6"/>
  <c r="Y35" i="6"/>
  <c r="AB35" i="6" s="1"/>
  <c r="Z35" i="6"/>
  <c r="AA35" i="6"/>
  <c r="Y36" i="6"/>
  <c r="AB36" i="6" s="1"/>
  <c r="Z36" i="6"/>
  <c r="AA36" i="6"/>
  <c r="Z37" i="6"/>
  <c r="AA37" i="6"/>
  <c r="AB38" i="6"/>
  <c r="AB42" i="6"/>
  <c r="Y43" i="6"/>
  <c r="AB43" i="6" s="1"/>
  <c r="Z43" i="6"/>
  <c r="AA43" i="6"/>
  <c r="Y44" i="6"/>
  <c r="Z44" i="6"/>
  <c r="AB44" i="6" s="1"/>
  <c r="AA44" i="6"/>
  <c r="Y45" i="6"/>
  <c r="Z45" i="6"/>
  <c r="AB45" i="6" s="1"/>
  <c r="AA45" i="6"/>
  <c r="Y46" i="6"/>
  <c r="Z46" i="6"/>
  <c r="AA46" i="6"/>
  <c r="AB46" i="6"/>
  <c r="Y47" i="6"/>
  <c r="AB47" i="6" s="1"/>
  <c r="Z47" i="6"/>
  <c r="AA47" i="6"/>
  <c r="Y48" i="6"/>
  <c r="Z48" i="6"/>
  <c r="AB48" i="6" s="1"/>
  <c r="AA48" i="6"/>
  <c r="Y49" i="6"/>
  <c r="Z49" i="6"/>
  <c r="AB49" i="6" s="1"/>
  <c r="AA49" i="6"/>
  <c r="Z50" i="6"/>
  <c r="AA50" i="6"/>
  <c r="AB51" i="6"/>
  <c r="AB55" i="6"/>
  <c r="AB56" i="6"/>
  <c r="AB57" i="6"/>
  <c r="AB58" i="6"/>
  <c r="AB59" i="6"/>
  <c r="AB60" i="6"/>
  <c r="AB61" i="6"/>
  <c r="AB62" i="6"/>
  <c r="AB63" i="6"/>
  <c r="AB64" i="6"/>
  <c r="P67" i="6"/>
  <c r="Q67" i="6"/>
  <c r="R67" i="6"/>
  <c r="S67" i="6"/>
  <c r="U67" i="6"/>
  <c r="AI3" i="5"/>
  <c r="X4" i="5"/>
  <c r="Y4" i="5"/>
  <c r="Z4" i="5"/>
  <c r="AA4" i="5"/>
  <c r="AC4" i="5"/>
  <c r="AD4" i="5"/>
  <c r="AE4" i="5"/>
  <c r="AF4" i="5"/>
  <c r="AG4" i="5"/>
  <c r="AZ4" i="5"/>
  <c r="BB4" i="5"/>
  <c r="BH4" i="5"/>
  <c r="BJ4" i="5"/>
  <c r="BL4" i="5"/>
  <c r="BN4" i="5"/>
  <c r="BP4" i="5"/>
  <c r="BT4" i="5"/>
  <c r="X5" i="5"/>
  <c r="Y5" i="5"/>
  <c r="Z5" i="5"/>
  <c r="AA5" i="5"/>
  <c r="AE5" i="5"/>
  <c r="AG5" i="5"/>
  <c r="AH5" i="5"/>
  <c r="AX5" i="5"/>
  <c r="AZ5" i="5"/>
  <c r="BB5" i="5"/>
  <c r="BD5" i="5"/>
  <c r="BH5" i="5"/>
  <c r="BJ5" i="5"/>
  <c r="BL5" i="5"/>
  <c r="BN5" i="5"/>
  <c r="BP5" i="5"/>
  <c r="BR5" i="5"/>
  <c r="BT5" i="5"/>
  <c r="X6" i="5"/>
  <c r="Y6" i="5"/>
  <c r="Z6" i="5"/>
  <c r="AA6" i="5"/>
  <c r="AC6" i="5"/>
  <c r="AE6" i="5"/>
  <c r="AF6" i="5"/>
  <c r="AG6" i="5"/>
  <c r="AH6" i="5"/>
  <c r="AX6" i="5"/>
  <c r="AZ6" i="5"/>
  <c r="BB6" i="5"/>
  <c r="BD6" i="5"/>
  <c r="BF6" i="5"/>
  <c r="BH6" i="5"/>
  <c r="BL6" i="5"/>
  <c r="BN6" i="5"/>
  <c r="BP6" i="5"/>
  <c r="BR6" i="5"/>
  <c r="BT6" i="5"/>
  <c r="X7" i="5"/>
  <c r="Y7" i="5"/>
  <c r="Z7" i="5"/>
  <c r="AA7" i="5"/>
  <c r="AB7" i="5"/>
  <c r="AC7" i="5"/>
  <c r="AD7" i="5"/>
  <c r="AE7" i="5"/>
  <c r="AF7" i="5"/>
  <c r="AG7" i="5"/>
  <c r="AH7" i="5"/>
  <c r="AX7" i="5"/>
  <c r="AZ7" i="5"/>
  <c r="BB7" i="5"/>
  <c r="BD7" i="5"/>
  <c r="BH7" i="5"/>
  <c r="BJ7" i="5"/>
  <c r="BL7" i="5"/>
  <c r="BN7" i="5"/>
  <c r="BP7" i="5"/>
  <c r="BR7" i="5"/>
  <c r="BT7" i="5"/>
  <c r="X8" i="5"/>
  <c r="Y8" i="5"/>
  <c r="Z8" i="5"/>
  <c r="AA8" i="5"/>
  <c r="AC8" i="5"/>
  <c r="AF8" i="5"/>
  <c r="AG8" i="5"/>
  <c r="AH8" i="5"/>
  <c r="AX8" i="5"/>
  <c r="AZ8" i="5"/>
  <c r="BB8" i="5"/>
  <c r="BD8" i="5"/>
  <c r="BF8" i="5"/>
  <c r="BH8" i="5"/>
  <c r="BJ8" i="5"/>
  <c r="BL8" i="5"/>
  <c r="BN8" i="5"/>
  <c r="BP8" i="5"/>
  <c r="BR8" i="5"/>
  <c r="BT8" i="5"/>
  <c r="X9" i="5"/>
  <c r="Y9" i="5"/>
  <c r="Z9" i="5"/>
  <c r="AA9" i="5"/>
  <c r="AC9" i="5"/>
  <c r="AG9" i="5"/>
  <c r="AH9" i="5"/>
  <c r="AX9" i="5"/>
  <c r="AZ9" i="5"/>
  <c r="BB9" i="5"/>
  <c r="BD9" i="5"/>
  <c r="BF9" i="5"/>
  <c r="BH9" i="5"/>
  <c r="BJ9" i="5"/>
  <c r="BL9" i="5"/>
  <c r="BN9" i="5"/>
  <c r="BP9" i="5"/>
  <c r="BR9" i="5"/>
  <c r="BT9" i="5"/>
  <c r="X10" i="5"/>
  <c r="AI10" i="5" s="1"/>
  <c r="Z10" i="5"/>
  <c r="AA10" i="5"/>
  <c r="AC10" i="5"/>
  <c r="AD10" i="5"/>
  <c r="AE10" i="5"/>
  <c r="AF10" i="5"/>
  <c r="AG10" i="5"/>
  <c r="AH10" i="5"/>
  <c r="AX10" i="5"/>
  <c r="AZ10" i="5"/>
  <c r="BB10" i="5"/>
  <c r="BD10" i="5"/>
  <c r="BF10" i="5"/>
  <c r="BH10" i="5"/>
  <c r="BJ10" i="5"/>
  <c r="BL10" i="5"/>
  <c r="BN10" i="5"/>
  <c r="BP10" i="5"/>
  <c r="BR10" i="5"/>
  <c r="BT10" i="5"/>
  <c r="X11" i="5"/>
  <c r="Y11" i="5"/>
  <c r="AC11" i="5"/>
  <c r="AD11" i="5"/>
  <c r="AE11" i="5"/>
  <c r="AF11" i="5"/>
  <c r="AG11" i="5"/>
  <c r="AH11" i="5"/>
  <c r="AX11" i="5"/>
  <c r="AZ11" i="5"/>
  <c r="BB11" i="5"/>
  <c r="BD11" i="5"/>
  <c r="BH11" i="5"/>
  <c r="BJ11" i="5"/>
  <c r="BL11" i="5"/>
  <c r="BN11" i="5"/>
  <c r="BP11" i="5"/>
  <c r="BR11" i="5"/>
  <c r="BT11" i="5"/>
  <c r="AI12" i="5"/>
  <c r="AX12" i="5"/>
  <c r="AZ12" i="5"/>
  <c r="BB12" i="5"/>
  <c r="BD12" i="5"/>
  <c r="BH12" i="5"/>
  <c r="BJ12" i="5"/>
  <c r="BL12" i="5"/>
  <c r="BN12" i="5"/>
  <c r="BP12" i="5"/>
  <c r="BR12" i="5"/>
  <c r="BT12" i="5"/>
  <c r="AZ13" i="5"/>
  <c r="BB13" i="5"/>
  <c r="BD13" i="5"/>
  <c r="BH13" i="5"/>
  <c r="BJ13" i="5"/>
  <c r="BL13" i="5"/>
  <c r="BN13" i="5"/>
  <c r="BP13" i="5"/>
  <c r="BR13" i="5"/>
  <c r="BT13" i="5"/>
  <c r="AI16" i="5"/>
  <c r="X17" i="5"/>
  <c r="Y17" i="5"/>
  <c r="Z17" i="5"/>
  <c r="AA17" i="5"/>
  <c r="AC17" i="5"/>
  <c r="AD17" i="5"/>
  <c r="AE17" i="5"/>
  <c r="AF17" i="5"/>
  <c r="AG17" i="5"/>
  <c r="AZ17" i="5"/>
  <c r="BB17" i="5"/>
  <c r="BH17" i="5"/>
  <c r="BJ17" i="5"/>
  <c r="BL17" i="5"/>
  <c r="BN17" i="5"/>
  <c r="BP17" i="5"/>
  <c r="BT17" i="5"/>
  <c r="X18" i="5"/>
  <c r="Y18" i="5"/>
  <c r="Z18" i="5"/>
  <c r="AA18" i="5"/>
  <c r="AE18" i="5"/>
  <c r="AG18" i="5"/>
  <c r="AH18" i="5"/>
  <c r="AX18" i="5"/>
  <c r="AZ18" i="5"/>
  <c r="BB18" i="5"/>
  <c r="BD18" i="5"/>
  <c r="BH18" i="5"/>
  <c r="BJ18" i="5"/>
  <c r="BL18" i="5"/>
  <c r="BN18" i="5"/>
  <c r="BP18" i="5"/>
  <c r="BR18" i="5"/>
  <c r="BT18" i="5"/>
  <c r="X19" i="5"/>
  <c r="Y19" i="5"/>
  <c r="Z19" i="5"/>
  <c r="AA19" i="5"/>
  <c r="AC19" i="5"/>
  <c r="AE19" i="5"/>
  <c r="AF19" i="5"/>
  <c r="AG19" i="5"/>
  <c r="AH19" i="5"/>
  <c r="AX19" i="5"/>
  <c r="AZ19" i="5"/>
  <c r="BB19" i="5"/>
  <c r="BD19" i="5"/>
  <c r="BF19" i="5"/>
  <c r="BH19" i="5"/>
  <c r="BL19" i="5"/>
  <c r="BN19" i="5"/>
  <c r="BP19" i="5"/>
  <c r="BR19" i="5"/>
  <c r="BT19" i="5"/>
  <c r="X20" i="5"/>
  <c r="Y20" i="5"/>
  <c r="Z20" i="5"/>
  <c r="AA20" i="5"/>
  <c r="AB20" i="5"/>
  <c r="AC20" i="5"/>
  <c r="AD20" i="5"/>
  <c r="AE20" i="5"/>
  <c r="AF20" i="5"/>
  <c r="AG20" i="5"/>
  <c r="AH20" i="5"/>
  <c r="AX20" i="5"/>
  <c r="AZ20" i="5"/>
  <c r="BB20" i="5"/>
  <c r="BD20" i="5"/>
  <c r="BH20" i="5"/>
  <c r="BJ20" i="5"/>
  <c r="BL20" i="5"/>
  <c r="BN20" i="5"/>
  <c r="BP20" i="5"/>
  <c r="BR20" i="5"/>
  <c r="BT20" i="5"/>
  <c r="X21" i="5"/>
  <c r="Y21" i="5"/>
  <c r="Z21" i="5"/>
  <c r="AA21" i="5"/>
  <c r="AC21" i="5"/>
  <c r="AF21" i="5"/>
  <c r="AG21" i="5"/>
  <c r="AH21" i="5"/>
  <c r="AX21" i="5"/>
  <c r="AZ21" i="5"/>
  <c r="BB21" i="5"/>
  <c r="BD21" i="5"/>
  <c r="BF21" i="5"/>
  <c r="BH21" i="5"/>
  <c r="BJ21" i="5"/>
  <c r="BL21" i="5"/>
  <c r="BN21" i="5"/>
  <c r="BP21" i="5"/>
  <c r="BR21" i="5"/>
  <c r="BT21" i="5"/>
  <c r="Q22" i="5"/>
  <c r="R22" i="5"/>
  <c r="S22" i="5"/>
  <c r="U22" i="5"/>
  <c r="X22" i="5"/>
  <c r="Y22" i="5"/>
  <c r="Z22" i="5"/>
  <c r="AI22" i="5" s="1"/>
  <c r="AA22" i="5"/>
  <c r="AC22" i="5"/>
  <c r="AG22" i="5"/>
  <c r="AH22" i="5"/>
  <c r="AX22" i="5"/>
  <c r="AZ22" i="5"/>
  <c r="BB22" i="5"/>
  <c r="BD22" i="5"/>
  <c r="BF22" i="5"/>
  <c r="BH22" i="5"/>
  <c r="BJ22" i="5"/>
  <c r="BL22" i="5"/>
  <c r="BN22" i="5"/>
  <c r="BP22" i="5"/>
  <c r="BR22" i="5"/>
  <c r="BT22" i="5"/>
  <c r="X23" i="5"/>
  <c r="Z23" i="5"/>
  <c r="AA23" i="5"/>
  <c r="AC23" i="5"/>
  <c r="AD23" i="5"/>
  <c r="AE23" i="5"/>
  <c r="AF23" i="5"/>
  <c r="AH23" i="5"/>
  <c r="AX23" i="5"/>
  <c r="AZ23" i="5"/>
  <c r="BB23" i="5"/>
  <c r="BD23" i="5"/>
  <c r="BF23" i="5"/>
  <c r="BH23" i="5"/>
  <c r="BJ23" i="5"/>
  <c r="BL23" i="5"/>
  <c r="BN23" i="5"/>
  <c r="BP23" i="5"/>
  <c r="BR23" i="5"/>
  <c r="BT23" i="5"/>
  <c r="AI24" i="5"/>
  <c r="AX24" i="5"/>
  <c r="AZ24" i="5"/>
  <c r="BB24" i="5"/>
  <c r="BD24" i="5"/>
  <c r="BH24" i="5"/>
  <c r="BJ24" i="5"/>
  <c r="BL24" i="5"/>
  <c r="BN24" i="5"/>
  <c r="BP24" i="5"/>
  <c r="BR24" i="5"/>
  <c r="BT24" i="5"/>
  <c r="AI25" i="5"/>
  <c r="AX25" i="5"/>
  <c r="BB25" i="5"/>
  <c r="BH25" i="5"/>
  <c r="BJ25" i="5"/>
  <c r="BL25" i="5"/>
  <c r="BN25" i="5"/>
  <c r="BP25" i="5"/>
  <c r="BR25" i="5"/>
  <c r="BT25" i="5"/>
  <c r="AZ26" i="5"/>
  <c r="BB26" i="5"/>
  <c r="BD26" i="5"/>
  <c r="BH26" i="5"/>
  <c r="BJ26" i="5"/>
  <c r="BL26" i="5"/>
  <c r="BN26" i="5"/>
  <c r="BP26" i="5"/>
  <c r="BR26" i="5"/>
  <c r="BT26" i="5"/>
  <c r="AI29" i="5"/>
  <c r="X30" i="5"/>
  <c r="Y30" i="5"/>
  <c r="Z30" i="5"/>
  <c r="AA30" i="5"/>
  <c r="AC30" i="5"/>
  <c r="AD30" i="5"/>
  <c r="AE30" i="5"/>
  <c r="AF30" i="5"/>
  <c r="AG30" i="5"/>
  <c r="X31" i="5"/>
  <c r="Z31" i="5"/>
  <c r="AA31" i="5"/>
  <c r="AE31" i="5"/>
  <c r="AG31" i="5"/>
  <c r="AH31" i="5"/>
  <c r="X32" i="5"/>
  <c r="Y32" i="5"/>
  <c r="Z32" i="5"/>
  <c r="AA32" i="5"/>
  <c r="AC32" i="5"/>
  <c r="AE32" i="5"/>
  <c r="AF32" i="5"/>
  <c r="AG32" i="5"/>
  <c r="AH32" i="5"/>
  <c r="X33" i="5"/>
  <c r="Y33" i="5"/>
  <c r="Z33" i="5"/>
  <c r="AA33" i="5"/>
  <c r="AB33" i="5"/>
  <c r="AC33" i="5"/>
  <c r="AD33" i="5"/>
  <c r="AE33" i="5"/>
  <c r="AF33" i="5"/>
  <c r="AG33" i="5"/>
  <c r="AH33" i="5"/>
  <c r="X34" i="5"/>
  <c r="Y34" i="5"/>
  <c r="Z34" i="5"/>
  <c r="AA34" i="5"/>
  <c r="AC34" i="5"/>
  <c r="AF34" i="5"/>
  <c r="AG34" i="5"/>
  <c r="AH34" i="5"/>
  <c r="X35" i="5"/>
  <c r="Z35" i="5"/>
  <c r="AA35" i="5"/>
  <c r="AC35" i="5"/>
  <c r="AG35" i="5"/>
  <c r="AH35" i="5"/>
  <c r="X36" i="5"/>
  <c r="Z36" i="5"/>
  <c r="AA36" i="5"/>
  <c r="AC36" i="5"/>
  <c r="AD36" i="5"/>
  <c r="AE36" i="5"/>
  <c r="AF36" i="5"/>
  <c r="AG36" i="5"/>
  <c r="AH36" i="5"/>
  <c r="X37" i="5"/>
  <c r="Z37" i="5"/>
  <c r="AC37" i="5"/>
  <c r="AD37" i="5"/>
  <c r="AE37" i="5"/>
  <c r="AF37" i="5"/>
  <c r="AG37" i="5"/>
  <c r="AH37" i="5"/>
  <c r="AI38" i="5"/>
  <c r="AI42" i="5"/>
  <c r="X43" i="5"/>
  <c r="Y43" i="5"/>
  <c r="AI43" i="5" s="1"/>
  <c r="Z43" i="5"/>
  <c r="AA43" i="5"/>
  <c r="AC43" i="5"/>
  <c r="AD43" i="5"/>
  <c r="AE43" i="5"/>
  <c r="AF43" i="5"/>
  <c r="Q44" i="5"/>
  <c r="R44" i="5"/>
  <c r="S44" i="5"/>
  <c r="U44" i="5"/>
  <c r="U266" i="5" s="1"/>
  <c r="X44" i="5"/>
  <c r="Y44" i="5"/>
  <c r="Z44" i="5"/>
  <c r="AA44" i="5"/>
  <c r="AE44" i="5"/>
  <c r="AG44" i="5"/>
  <c r="AH44" i="5"/>
  <c r="X45" i="5"/>
  <c r="Y45" i="5"/>
  <c r="Z45" i="5"/>
  <c r="AA45" i="5"/>
  <c r="AC45" i="5"/>
  <c r="AE45" i="5"/>
  <c r="AF45" i="5"/>
  <c r="AG45" i="5"/>
  <c r="AH45" i="5"/>
  <c r="X46" i="5"/>
  <c r="Y46" i="5"/>
  <c r="Z46" i="5"/>
  <c r="AA46" i="5"/>
  <c r="AB46" i="5"/>
  <c r="AC46" i="5"/>
  <c r="AD46" i="5"/>
  <c r="AE46" i="5"/>
  <c r="AF46" i="5"/>
  <c r="AG46" i="5"/>
  <c r="AH46" i="5"/>
  <c r="X47" i="5"/>
  <c r="Y47" i="5"/>
  <c r="Z47" i="5"/>
  <c r="AA47" i="5"/>
  <c r="AC47" i="5"/>
  <c r="AF47" i="5"/>
  <c r="AG47" i="5"/>
  <c r="AH47" i="5"/>
  <c r="AA48" i="5"/>
  <c r="AI48" i="5" s="1"/>
  <c r="X49" i="5"/>
  <c r="AI49" i="5" s="1"/>
  <c r="Z49" i="5"/>
  <c r="AA49" i="5"/>
  <c r="AC49" i="5"/>
  <c r="AD49" i="5"/>
  <c r="AE49" i="5"/>
  <c r="AF49" i="5"/>
  <c r="AG49" i="5"/>
  <c r="AH49" i="5"/>
  <c r="X50" i="5"/>
  <c r="AC50" i="5"/>
  <c r="AD50" i="5"/>
  <c r="AE50" i="5"/>
  <c r="AF50" i="5"/>
  <c r="AG50" i="5"/>
  <c r="AH50" i="5"/>
  <c r="AI51" i="5"/>
  <c r="AG55" i="5"/>
  <c r="AG56" i="5"/>
  <c r="AG57" i="5"/>
  <c r="AG58" i="5"/>
  <c r="AG59" i="5"/>
  <c r="AG60" i="5"/>
  <c r="AG61" i="5"/>
  <c r="AG62" i="5"/>
  <c r="AG63" i="5"/>
  <c r="AG64" i="5"/>
  <c r="Q66" i="5"/>
  <c r="Q266" i="5" s="1"/>
  <c r="R66" i="5"/>
  <c r="S66" i="5"/>
  <c r="S266" i="5" s="1"/>
  <c r="U66" i="5"/>
  <c r="Q88" i="5"/>
  <c r="R88" i="5"/>
  <c r="S88" i="5"/>
  <c r="U88" i="5"/>
  <c r="Q110" i="5"/>
  <c r="R110" i="5"/>
  <c r="S110" i="5"/>
  <c r="U110" i="5"/>
  <c r="Q132" i="5"/>
  <c r="R132" i="5"/>
  <c r="S132" i="5"/>
  <c r="U132" i="5"/>
  <c r="Q154" i="5"/>
  <c r="R154" i="5"/>
  <c r="S154" i="5"/>
  <c r="U154" i="5"/>
  <c r="Q176" i="5"/>
  <c r="R176" i="5"/>
  <c r="S176" i="5"/>
  <c r="U176" i="5"/>
  <c r="Q198" i="5"/>
  <c r="R198" i="5"/>
  <c r="S198" i="5"/>
  <c r="U198" i="5"/>
  <c r="Q220" i="5"/>
  <c r="R220" i="5"/>
  <c r="S220" i="5"/>
  <c r="U220" i="5"/>
  <c r="Q242" i="5"/>
  <c r="R242" i="5"/>
  <c r="S242" i="5"/>
  <c r="U242" i="5"/>
  <c r="Q264" i="5"/>
  <c r="R264" i="5"/>
  <c r="S264" i="5"/>
  <c r="U264" i="5"/>
  <c r="P266" i="5"/>
  <c r="AE3" i="4"/>
  <c r="X4" i="4"/>
  <c r="Z4" i="4"/>
  <c r="AA4" i="4"/>
  <c r="AB4" i="4"/>
  <c r="AC4" i="4"/>
  <c r="AD4" i="4"/>
  <c r="AS4" i="4"/>
  <c r="AU4" i="4"/>
  <c r="AW4" i="4"/>
  <c r="Y5" i="4"/>
  <c r="AE5" i="4" s="1"/>
  <c r="Z5" i="4"/>
  <c r="AB5" i="4"/>
  <c r="AC5" i="4"/>
  <c r="AD5" i="4"/>
  <c r="AS5" i="4"/>
  <c r="AU5" i="4"/>
  <c r="AW5" i="4"/>
  <c r="X6" i="4"/>
  <c r="Y6" i="4"/>
  <c r="Z6" i="4"/>
  <c r="AB6" i="4"/>
  <c r="AD6" i="4"/>
  <c r="AS6" i="4"/>
  <c r="AU6" i="4"/>
  <c r="AW6" i="4"/>
  <c r="X7" i="4"/>
  <c r="AE7" i="4" s="1"/>
  <c r="Y7" i="4"/>
  <c r="Z7" i="4"/>
  <c r="AB7" i="4"/>
  <c r="AC7" i="4"/>
  <c r="AD7" i="4"/>
  <c r="AS7" i="4"/>
  <c r="AU7" i="4"/>
  <c r="AW7" i="4"/>
  <c r="Y8" i="4"/>
  <c r="AE8" i="4" s="1"/>
  <c r="Z8" i="4"/>
  <c r="AB8" i="4"/>
  <c r="AD8" i="4"/>
  <c r="AS8" i="4"/>
  <c r="AU8" i="4"/>
  <c r="AW8" i="4"/>
  <c r="X9" i="4"/>
  <c r="AE9" i="4" s="1"/>
  <c r="Y9" i="4"/>
  <c r="Z9" i="4"/>
  <c r="AB9" i="4"/>
  <c r="AD9" i="4"/>
  <c r="AU9" i="4"/>
  <c r="AW9" i="4"/>
  <c r="X10" i="4"/>
  <c r="AE10" i="4" s="1"/>
  <c r="Y10" i="4"/>
  <c r="Z10" i="4"/>
  <c r="AS10" i="4"/>
  <c r="AU10" i="4"/>
  <c r="AW10" i="4"/>
  <c r="Z11" i="4"/>
  <c r="AE11" i="4" s="1"/>
  <c r="AB11" i="4"/>
  <c r="AD11" i="4"/>
  <c r="AS11" i="4"/>
  <c r="AU11" i="4"/>
  <c r="AW11" i="4"/>
  <c r="AE12" i="4"/>
  <c r="AS12" i="4"/>
  <c r="AW12" i="4"/>
  <c r="AW13" i="4"/>
  <c r="BG13" i="4"/>
  <c r="AE16" i="4"/>
  <c r="X17" i="4"/>
  <c r="Z17" i="4"/>
  <c r="AA17" i="4"/>
  <c r="AE17" i="4" s="1"/>
  <c r="AB17" i="4"/>
  <c r="AC17" i="4"/>
  <c r="AD17" i="4"/>
  <c r="AS17" i="4"/>
  <c r="AU17" i="4"/>
  <c r="AW17" i="4"/>
  <c r="AY17" i="4"/>
  <c r="BA17" i="4"/>
  <c r="BE17" i="4"/>
  <c r="BG17" i="4"/>
  <c r="Y18" i="4"/>
  <c r="Z18" i="4"/>
  <c r="AB18" i="4"/>
  <c r="AD18" i="4"/>
  <c r="AS18" i="4"/>
  <c r="AU18" i="4"/>
  <c r="AW18" i="4"/>
  <c r="AY18" i="4"/>
  <c r="BA18" i="4"/>
  <c r="BC18" i="4"/>
  <c r="BE18" i="4"/>
  <c r="BG18" i="4"/>
  <c r="Z19" i="4"/>
  <c r="AB19" i="4"/>
  <c r="AD19" i="4"/>
  <c r="AE19" i="4"/>
  <c r="AS19" i="4"/>
  <c r="AU19" i="4"/>
  <c r="AW19" i="4"/>
  <c r="AY19" i="4"/>
  <c r="BA19" i="4"/>
  <c r="BC19" i="4"/>
  <c r="BE19" i="4"/>
  <c r="BG19" i="4"/>
  <c r="X20" i="4"/>
  <c r="AE20" i="4" s="1"/>
  <c r="Y20" i="4"/>
  <c r="Z20" i="4"/>
  <c r="AB20" i="4"/>
  <c r="AC20" i="4"/>
  <c r="AD20" i="4"/>
  <c r="AS20" i="4"/>
  <c r="AU20" i="4"/>
  <c r="AW20" i="4"/>
  <c r="BA20" i="4"/>
  <c r="BC20" i="4"/>
  <c r="BE20" i="4"/>
  <c r="BG20" i="4"/>
  <c r="Y21" i="4"/>
  <c r="Z21" i="4"/>
  <c r="AB21" i="4"/>
  <c r="AD21" i="4"/>
  <c r="AS21" i="4"/>
  <c r="AU21" i="4"/>
  <c r="AW21" i="4"/>
  <c r="BA21" i="4"/>
  <c r="BC21" i="4"/>
  <c r="BE21" i="4"/>
  <c r="BG21" i="4"/>
  <c r="X22" i="4"/>
  <c r="AE22" i="4" s="1"/>
  <c r="Y22" i="4"/>
  <c r="Z22" i="4"/>
  <c r="AB22" i="4"/>
  <c r="AD22" i="4"/>
  <c r="AU22" i="4"/>
  <c r="AW22" i="4"/>
  <c r="BA22" i="4"/>
  <c r="BC22" i="4"/>
  <c r="BE22" i="4"/>
  <c r="BG22" i="4"/>
  <c r="X23" i="4"/>
  <c r="Y23" i="4"/>
  <c r="Z23" i="4"/>
  <c r="AB23" i="4"/>
  <c r="AD23" i="4"/>
  <c r="AS23" i="4"/>
  <c r="AU23" i="4"/>
  <c r="AW23" i="4"/>
  <c r="BA23" i="4"/>
  <c r="BC23" i="4"/>
  <c r="BE23" i="4"/>
  <c r="BG23" i="4"/>
  <c r="Z24" i="4"/>
  <c r="AE24" i="4" s="1"/>
  <c r="AS24" i="4"/>
  <c r="AU24" i="4"/>
  <c r="AW24" i="4"/>
  <c r="BA24" i="4"/>
  <c r="BC24" i="4"/>
  <c r="BE24" i="4"/>
  <c r="BG24" i="4"/>
  <c r="AE25" i="4"/>
  <c r="AW25" i="4"/>
  <c r="BA25" i="4"/>
  <c r="BE25" i="4"/>
  <c r="BG25" i="4"/>
  <c r="AW26" i="4"/>
  <c r="BA26" i="4"/>
  <c r="BE26" i="4"/>
  <c r="BG26" i="4"/>
  <c r="AE29" i="4"/>
  <c r="X30" i="4"/>
  <c r="Z30" i="4"/>
  <c r="AA30" i="4"/>
  <c r="AB30" i="4"/>
  <c r="AC30" i="4"/>
  <c r="AD30" i="4"/>
  <c r="Y31" i="4"/>
  <c r="AE31" i="4" s="1"/>
  <c r="Z31" i="4"/>
  <c r="AB31" i="4"/>
  <c r="AD31" i="4"/>
  <c r="Z32" i="4"/>
  <c r="AD32" i="4"/>
  <c r="X33" i="4"/>
  <c r="Y33" i="4"/>
  <c r="Z33" i="4"/>
  <c r="AB33" i="4"/>
  <c r="AC33" i="4"/>
  <c r="AD33" i="4"/>
  <c r="Y34" i="4"/>
  <c r="Z34" i="4"/>
  <c r="AB34" i="4"/>
  <c r="AD34" i="4"/>
  <c r="X35" i="4"/>
  <c r="Y35" i="4"/>
  <c r="Z35" i="4"/>
  <c r="AB35" i="4"/>
  <c r="AD35" i="4"/>
  <c r="X36" i="4"/>
  <c r="Y36" i="4"/>
  <c r="Z36" i="4"/>
  <c r="AB36" i="4"/>
  <c r="Z37" i="4"/>
  <c r="AE37" i="4" s="1"/>
  <c r="AB37" i="4"/>
  <c r="AD37" i="4"/>
  <c r="AE38" i="4"/>
  <c r="AE42" i="4"/>
  <c r="X43" i="4"/>
  <c r="Z43" i="4"/>
  <c r="AA43" i="4"/>
  <c r="AB43" i="4"/>
  <c r="AC43" i="4"/>
  <c r="AD43" i="4"/>
  <c r="Y44" i="4"/>
  <c r="AE44" i="4" s="1"/>
  <c r="Z44" i="4"/>
  <c r="AB44" i="4"/>
  <c r="AD44" i="4"/>
  <c r="Z45" i="4"/>
  <c r="AE45" i="4" s="1"/>
  <c r="AB45" i="4"/>
  <c r="AD45" i="4"/>
  <c r="X46" i="4"/>
  <c r="Y46" i="4"/>
  <c r="Z46" i="4"/>
  <c r="AB46" i="4"/>
  <c r="AC46" i="4"/>
  <c r="AD46" i="4"/>
  <c r="Y47" i="4"/>
  <c r="Z47" i="4"/>
  <c r="AE47" i="4" s="1"/>
  <c r="AB47" i="4"/>
  <c r="AD47" i="4"/>
  <c r="X48" i="4"/>
  <c r="Y48" i="4"/>
  <c r="Z48" i="4"/>
  <c r="AB48" i="4"/>
  <c r="X49" i="4"/>
  <c r="Y49" i="4"/>
  <c r="Z49" i="4"/>
  <c r="AD49" i="4"/>
  <c r="AE49" i="4"/>
  <c r="Z50" i="4"/>
  <c r="AB50" i="4"/>
  <c r="AD50" i="4"/>
  <c r="AE50" i="4"/>
  <c r="AE51" i="4"/>
  <c r="AE55" i="4"/>
  <c r="AE56" i="4"/>
  <c r="AE57" i="4"/>
  <c r="AE58" i="4"/>
  <c r="AE59" i="4"/>
  <c r="AE60" i="4"/>
  <c r="AE61" i="4"/>
  <c r="AE62" i="4"/>
  <c r="AE63" i="4"/>
  <c r="AE64" i="4"/>
  <c r="P177" i="4"/>
  <c r="Q177" i="4"/>
  <c r="R177" i="4"/>
  <c r="S177" i="4"/>
  <c r="U177" i="4"/>
  <c r="AR3" i="3"/>
  <c r="AT3" i="3"/>
  <c r="AR4" i="3"/>
  <c r="AT4" i="3"/>
  <c r="AR5" i="3"/>
  <c r="AT5" i="3"/>
  <c r="AR6" i="3"/>
  <c r="AT6" i="3"/>
  <c r="AR7" i="3"/>
  <c r="AT7" i="3"/>
  <c r="AR8" i="3"/>
  <c r="AT8" i="3"/>
  <c r="AR9" i="3"/>
  <c r="AT9" i="3"/>
  <c r="AR10" i="3"/>
  <c r="AT10" i="3"/>
  <c r="AR11" i="3"/>
  <c r="AT11" i="3"/>
  <c r="AR12" i="3"/>
  <c r="AT12" i="3"/>
  <c r="AR16" i="3"/>
  <c r="AT16" i="3"/>
  <c r="AV16" i="3"/>
  <c r="AX16" i="3"/>
  <c r="BB16" i="3"/>
  <c r="AR17" i="3"/>
  <c r="AT17" i="3"/>
  <c r="AX17" i="3"/>
  <c r="BB17" i="3"/>
  <c r="AR18" i="3"/>
  <c r="AT18" i="3"/>
  <c r="AV18" i="3"/>
  <c r="AX18" i="3"/>
  <c r="BB18" i="3"/>
  <c r="AR19" i="3"/>
  <c r="AT19" i="3"/>
  <c r="AV19" i="3"/>
  <c r="AX19" i="3"/>
  <c r="BB19" i="3"/>
  <c r="AR20" i="3"/>
  <c r="AT20" i="3"/>
  <c r="AV20" i="3"/>
  <c r="AX20" i="3"/>
  <c r="BB20" i="3"/>
  <c r="AR21" i="3"/>
  <c r="AT21" i="3"/>
  <c r="AV21" i="3"/>
  <c r="AX21" i="3"/>
  <c r="BB21" i="3"/>
  <c r="AR22" i="3"/>
  <c r="AT22" i="3"/>
  <c r="AV22" i="3"/>
  <c r="AX22" i="3"/>
  <c r="BB22" i="3"/>
  <c r="AR23" i="3"/>
  <c r="AT23" i="3"/>
  <c r="AV23" i="3"/>
  <c r="AX23" i="3"/>
  <c r="BB23" i="3"/>
  <c r="AR24" i="3"/>
  <c r="AX24" i="3"/>
  <c r="BB24" i="3"/>
  <c r="AR25" i="3"/>
  <c r="AT25" i="3"/>
  <c r="AV25" i="3"/>
  <c r="AX25" i="3"/>
  <c r="BB25" i="3"/>
  <c r="P89" i="3"/>
  <c r="Q89" i="3"/>
  <c r="R89" i="3"/>
  <c r="S89" i="3"/>
  <c r="U89" i="3"/>
  <c r="K4" i="12"/>
  <c r="Z4" i="12"/>
  <c r="AI34" i="5" l="1"/>
  <c r="AB7" i="6"/>
  <c r="AC33" i="3"/>
  <c r="BF6" i="4"/>
  <c r="BG6" i="4" s="1"/>
  <c r="AK45" i="12"/>
  <c r="I67" i="12"/>
  <c r="C132" i="12"/>
  <c r="I351" i="12"/>
  <c r="L44" i="12"/>
  <c r="AE35" i="4"/>
  <c r="AI21" i="5"/>
  <c r="AI17" i="5"/>
  <c r="AB34" i="6"/>
  <c r="AC46" i="3"/>
  <c r="L31" i="12"/>
  <c r="V31" i="12" s="1"/>
  <c r="AK32" i="12"/>
  <c r="Z24" i="12"/>
  <c r="AK24" i="12" s="1"/>
  <c r="I132" i="12"/>
  <c r="C197" i="12"/>
  <c r="C309" i="12"/>
  <c r="V36" i="12"/>
  <c r="C507" i="12"/>
  <c r="C573" i="12"/>
  <c r="AI44" i="5"/>
  <c r="AI36" i="5"/>
  <c r="AI32" i="5"/>
  <c r="AI6" i="5"/>
  <c r="AI4" i="5"/>
  <c r="AB9" i="6"/>
  <c r="AC4" i="3"/>
  <c r="AC21" i="3"/>
  <c r="AC42" i="3"/>
  <c r="V19" i="12"/>
  <c r="AK49" i="12"/>
  <c r="AA21" i="12"/>
  <c r="I197" i="12"/>
  <c r="AF11" i="12"/>
  <c r="AE43" i="4"/>
  <c r="AE18" i="4"/>
  <c r="R266" i="5"/>
  <c r="AI46" i="5"/>
  <c r="AI9" i="5"/>
  <c r="AI5" i="5"/>
  <c r="BA4" i="3"/>
  <c r="BB4" i="3" s="1"/>
  <c r="BA9" i="3"/>
  <c r="BB9" i="3" s="1"/>
  <c r="AC29" i="3"/>
  <c r="AB7" i="12"/>
  <c r="AK7" i="12" s="1"/>
  <c r="C287" i="12"/>
  <c r="K44" i="12"/>
  <c r="AI30" i="5"/>
  <c r="AK5" i="12"/>
  <c r="AK46" i="12"/>
  <c r="V49" i="12"/>
  <c r="C551" i="12"/>
  <c r="I637" i="12"/>
  <c r="C23" i="12"/>
  <c r="BA10" i="3"/>
  <c r="BB10" i="3" s="1"/>
  <c r="AC18" i="3"/>
  <c r="AK35" i="12"/>
  <c r="V32" i="12"/>
  <c r="C463" i="12"/>
  <c r="AE46" i="4"/>
  <c r="AE34" i="4"/>
  <c r="AE23" i="4"/>
  <c r="AI50" i="5"/>
  <c r="AI8" i="5"/>
  <c r="AC48" i="3"/>
  <c r="BF8" i="4"/>
  <c r="BG8" i="4" s="1"/>
  <c r="AK43" i="12"/>
  <c r="C89" i="12"/>
  <c r="S7" i="12"/>
  <c r="I593" i="12"/>
  <c r="AE6" i="4"/>
  <c r="AI47" i="5"/>
  <c r="AI23" i="5"/>
  <c r="AB32" i="6"/>
  <c r="AB6" i="6"/>
  <c r="AC5" i="3"/>
  <c r="AC9" i="3"/>
  <c r="BA5" i="3"/>
  <c r="BB5" i="3" s="1"/>
  <c r="AC43" i="3"/>
  <c r="I110" i="12"/>
  <c r="C221" i="12"/>
  <c r="C419" i="12"/>
  <c r="C595" i="12"/>
  <c r="AE4" i="4"/>
  <c r="AB50" i="6"/>
  <c r="AB37" i="6"/>
  <c r="AC30" i="3"/>
  <c r="BF4" i="4"/>
  <c r="BG4" i="4" s="1"/>
  <c r="L4" i="12"/>
  <c r="AK34" i="12"/>
  <c r="AK47" i="12"/>
  <c r="L46" i="12"/>
  <c r="AE30" i="4"/>
  <c r="AI45" i="5"/>
  <c r="AI37" i="5"/>
  <c r="AI35" i="5"/>
  <c r="AB8" i="6"/>
  <c r="BA11" i="3"/>
  <c r="BB11" i="3" s="1"/>
  <c r="AC35" i="3"/>
  <c r="AC49" i="3"/>
  <c r="K10" i="12"/>
  <c r="V10" i="12" s="1"/>
  <c r="I89" i="12"/>
  <c r="K45" i="12"/>
  <c r="V45" i="12" s="1"/>
  <c r="V50" i="12"/>
  <c r="AI20" i="5"/>
  <c r="AI11" i="5"/>
  <c r="AC19" i="3"/>
  <c r="E641" i="12"/>
  <c r="Z11" i="12"/>
  <c r="V22" i="12"/>
  <c r="AI31" i="5"/>
  <c r="AI19" i="5"/>
  <c r="I23" i="12"/>
  <c r="I307" i="12"/>
  <c r="K46" i="12"/>
  <c r="V46" i="12" s="1"/>
  <c r="O32" i="12"/>
  <c r="AE48" i="4"/>
  <c r="AI33" i="5"/>
  <c r="BF5" i="4"/>
  <c r="BG5" i="4" s="1"/>
  <c r="M4" i="12"/>
  <c r="V6" i="12"/>
  <c r="AK33" i="12"/>
  <c r="AK44" i="12"/>
  <c r="AK48" i="12"/>
  <c r="I154" i="12"/>
  <c r="AE7" i="12"/>
  <c r="AE11" i="12"/>
  <c r="AA20" i="12"/>
  <c r="AK20" i="12" s="1"/>
  <c r="C265" i="12"/>
  <c r="P33" i="12"/>
  <c r="AE33" i="4"/>
  <c r="AB30" i="6"/>
  <c r="BA7" i="3"/>
  <c r="BB7" i="3" s="1"/>
  <c r="Z6" i="12"/>
  <c r="AK6" i="12" s="1"/>
  <c r="C175" i="12"/>
  <c r="I395" i="12"/>
  <c r="K35" i="12"/>
  <c r="V35" i="12" s="1"/>
  <c r="M35" i="12"/>
  <c r="O33" i="12"/>
  <c r="AE36" i="4"/>
  <c r="AE32" i="4"/>
  <c r="AE21" i="4"/>
  <c r="AI18" i="5"/>
  <c r="AI7" i="5"/>
  <c r="AB5" i="6"/>
  <c r="AC20" i="3"/>
  <c r="AC32" i="3"/>
  <c r="N17" i="12"/>
  <c r="V17" i="12" s="1"/>
  <c r="L6" i="12"/>
  <c r="AK36" i="12"/>
  <c r="AE4" i="12"/>
  <c r="AK4" i="12" s="1"/>
  <c r="I175" i="12"/>
  <c r="C243" i="12"/>
  <c r="M43" i="12"/>
  <c r="V43" i="12" s="1"/>
  <c r="N21" i="12"/>
  <c r="V21" i="12" s="1"/>
  <c r="AK9" i="12"/>
  <c r="V47" i="12"/>
  <c r="V44" i="12"/>
  <c r="V7" i="12"/>
  <c r="V48" i="12"/>
  <c r="V8" i="12"/>
  <c r="AK21" i="12"/>
  <c r="Q4" i="12"/>
  <c r="C331" i="12"/>
  <c r="Z17" i="12"/>
  <c r="AK17" i="12" s="1"/>
  <c r="K33" i="12"/>
  <c r="V33" i="12" s="1"/>
  <c r="C353" i="12"/>
  <c r="V4" i="12" l="1"/>
  <c r="AK1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Michele</author>
  </authors>
  <commentList>
    <comment ref="K108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Michele:</t>
        </r>
        <r>
          <rPr>
            <sz val="8"/>
            <color indexed="81"/>
            <rFont val="Tahoma"/>
            <family val="2"/>
          </rPr>
          <t xml:space="preserve">
NEGATIVE 5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Michele</author>
  </authors>
  <commentList>
    <comment ref="S4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Michele:</t>
        </r>
        <r>
          <rPr>
            <sz val="8"/>
            <color indexed="81"/>
            <rFont val="Tahoma"/>
            <family val="2"/>
          </rPr>
          <t xml:space="preserve">
Pollen in sample</t>
        </r>
      </text>
    </comment>
    <comment ref="K64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Michele:</t>
        </r>
        <r>
          <rPr>
            <sz val="8"/>
            <color indexed="81"/>
            <rFont val="Tahoma"/>
            <family val="2"/>
          </rPr>
          <t xml:space="preserve">
NEGATIVE 2 C</t>
        </r>
      </text>
    </comment>
    <comment ref="K86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>Michele:</t>
        </r>
        <r>
          <rPr>
            <sz val="8"/>
            <color indexed="81"/>
            <rFont val="Tahoma"/>
            <family val="2"/>
          </rPr>
          <t xml:space="preserve">
NEGATIVE 2 C</t>
        </r>
      </text>
    </comment>
    <comment ref="K218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>Michele:</t>
        </r>
        <r>
          <rPr>
            <sz val="8"/>
            <color indexed="81"/>
            <rFont val="Tahoma"/>
            <family val="2"/>
          </rPr>
          <t xml:space="preserve">
NEGATIVE 1 C</t>
        </r>
      </text>
    </comment>
    <comment ref="S223" authorId="0" shapeId="0" xr:uid="{00000000-0006-0000-0500-000005000000}">
      <text>
        <r>
          <rPr>
            <b/>
            <sz val="8"/>
            <color indexed="81"/>
            <rFont val="Tahoma"/>
            <family val="2"/>
          </rPr>
          <t>Michele:</t>
        </r>
        <r>
          <rPr>
            <sz val="8"/>
            <color indexed="81"/>
            <rFont val="Tahoma"/>
            <family val="2"/>
          </rPr>
          <t xml:space="preserve">
not enough H2O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Michele</author>
  </authors>
  <commentList>
    <comment ref="K4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Michele:</t>
        </r>
        <r>
          <rPr>
            <sz val="8"/>
            <color indexed="81"/>
            <rFont val="Tahoma"/>
            <family val="2"/>
          </rPr>
          <t xml:space="preserve">
NEGATIVE 4 C</t>
        </r>
      </text>
    </comment>
    <comment ref="L42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Michele:</t>
        </r>
        <r>
          <rPr>
            <sz val="8"/>
            <color indexed="81"/>
            <rFont val="Tahoma"/>
            <family val="2"/>
          </rPr>
          <t xml:space="preserve">
NEGATIVE 2 C</t>
        </r>
      </text>
    </comment>
  </commentList>
</comments>
</file>

<file path=xl/sharedStrings.xml><?xml version="1.0" encoding="utf-8"?>
<sst xmlns="http://schemas.openxmlformats.org/spreadsheetml/2006/main" count="4437" uniqueCount="371">
  <si>
    <t xml:space="preserve">location </t>
  </si>
  <si>
    <t xml:space="preserve">name </t>
  </si>
  <si>
    <t>tide</t>
  </si>
  <si>
    <t>surface</t>
  </si>
  <si>
    <t>weather</t>
  </si>
  <si>
    <t>rainfall</t>
  </si>
  <si>
    <t>wind</t>
  </si>
  <si>
    <t>wind dir</t>
  </si>
  <si>
    <t>air temp</t>
  </si>
  <si>
    <t>h2o temp</t>
  </si>
  <si>
    <t>secchi</t>
  </si>
  <si>
    <t>botm.out?</t>
  </si>
  <si>
    <t>Salinity</t>
  </si>
  <si>
    <t>pH</t>
  </si>
  <si>
    <t>NO3</t>
  </si>
  <si>
    <t>PO4</t>
  </si>
  <si>
    <t>tributary</t>
  </si>
  <si>
    <t>Site 1</t>
  </si>
  <si>
    <t>SITE #</t>
  </si>
  <si>
    <t>North Johnson</t>
  </si>
  <si>
    <t>N/A</t>
  </si>
  <si>
    <t>30"</t>
  </si>
  <si>
    <t>31"</t>
  </si>
  <si>
    <t>24"</t>
  </si>
  <si>
    <t>Site 2</t>
  </si>
  <si>
    <t>T.V. Station</t>
  </si>
  <si>
    <t>Site 3</t>
  </si>
  <si>
    <t>South Johnson</t>
  </si>
  <si>
    <t>21"</t>
  </si>
  <si>
    <t>27"</t>
  </si>
  <si>
    <t>42"</t>
  </si>
  <si>
    <t>36"</t>
  </si>
  <si>
    <t>33"</t>
  </si>
  <si>
    <t>Site 4</t>
  </si>
  <si>
    <t>Port Exchange</t>
  </si>
  <si>
    <t>45"</t>
  </si>
  <si>
    <t>39"</t>
  </si>
  <si>
    <t>Site 5</t>
  </si>
  <si>
    <t>Parker Pond</t>
  </si>
  <si>
    <t>Bradway</t>
  </si>
  <si>
    <t>Site 6</t>
  </si>
  <si>
    <t>Schumaker East</t>
  </si>
  <si>
    <t>Site 7</t>
  </si>
  <si>
    <t>Site 8</t>
  </si>
  <si>
    <t>East Branch Downtown</t>
  </si>
  <si>
    <t>Site 9</t>
  </si>
  <si>
    <t>Mitchell Pond West</t>
  </si>
  <si>
    <t>Site 10</t>
  </si>
  <si>
    <t>4"</t>
  </si>
  <si>
    <t>Site 12</t>
  </si>
  <si>
    <t>Coulbourne Mill Pond</t>
  </si>
  <si>
    <t>18"</t>
  </si>
  <si>
    <t>Site 13</t>
  </si>
  <si>
    <t>Fruitland North</t>
  </si>
  <si>
    <t>Site 14</t>
  </si>
  <si>
    <t>Fruitland South</t>
  </si>
  <si>
    <t>P. Bozick</t>
  </si>
  <si>
    <t>Site 15</t>
  </si>
  <si>
    <t>Tony Tank Lake</t>
  </si>
  <si>
    <t>Site 16</t>
  </si>
  <si>
    <t>Allen Pond</t>
  </si>
  <si>
    <t>Site 17</t>
  </si>
  <si>
    <t>9"</t>
  </si>
  <si>
    <t>S. Wikander</t>
  </si>
  <si>
    <t>Site 18</t>
  </si>
  <si>
    <t>Wicomico Yacht Club</t>
  </si>
  <si>
    <t>Site 19</t>
  </si>
  <si>
    <t>City East Side</t>
  </si>
  <si>
    <t>Peverley</t>
  </si>
  <si>
    <t>Wyatt</t>
  </si>
  <si>
    <t>Site 20</t>
  </si>
  <si>
    <t>Shad Point</t>
  </si>
  <si>
    <t>Site 21</t>
  </si>
  <si>
    <t>Nithsdale</t>
  </si>
  <si>
    <t>Site 22</t>
  </si>
  <si>
    <t>Green Hill</t>
  </si>
  <si>
    <t>Site 23</t>
  </si>
  <si>
    <t>Geipe</t>
  </si>
  <si>
    <t>Site 25</t>
  </si>
  <si>
    <t>Site 24</t>
  </si>
  <si>
    <t>Mt. Vernon</t>
  </si>
  <si>
    <t>Shiles Creek</t>
  </si>
  <si>
    <t>F. Wills</t>
  </si>
  <si>
    <t>Site 26</t>
  </si>
  <si>
    <t>Rockawalkin</t>
  </si>
  <si>
    <t>Site 27</t>
  </si>
  <si>
    <t>River Wharf</t>
  </si>
  <si>
    <t>Site 28</t>
  </si>
  <si>
    <t>Whitehaven</t>
  </si>
  <si>
    <t>P. Workman</t>
  </si>
  <si>
    <t>DATE</t>
  </si>
  <si>
    <t>24C</t>
  </si>
  <si>
    <t>C. Wojciechowski</t>
  </si>
  <si>
    <t>Wikanders</t>
  </si>
  <si>
    <t>Phillips</t>
  </si>
  <si>
    <t>10C</t>
  </si>
  <si>
    <t>Matt Tilghman</t>
  </si>
  <si>
    <t>15"</t>
  </si>
  <si>
    <t>12"</t>
  </si>
  <si>
    <t>23"</t>
  </si>
  <si>
    <t>28"</t>
  </si>
  <si>
    <t>Site 29</t>
  </si>
  <si>
    <t>Site 30</t>
  </si>
  <si>
    <t>Site 31</t>
  </si>
  <si>
    <t>16"</t>
  </si>
  <si>
    <t>10"</t>
  </si>
  <si>
    <t>20"</t>
  </si>
  <si>
    <t>19"</t>
  </si>
  <si>
    <t>Munumsko Creek</t>
  </si>
  <si>
    <t>63"</t>
  </si>
  <si>
    <t>LOCATION</t>
  </si>
  <si>
    <t>SAMPLING TIME</t>
  </si>
  <si>
    <t>TOP</t>
  </si>
  <si>
    <t>MIDDLE</t>
  </si>
  <si>
    <t>BOTTOM</t>
  </si>
  <si>
    <t>TOP DEPTH</t>
  </si>
  <si>
    <t>MIDDLE DEPTH</t>
  </si>
  <si>
    <t>BOTTOM DEPTH</t>
  </si>
  <si>
    <t>Mill St. Bridge</t>
  </si>
  <si>
    <t>.5m</t>
  </si>
  <si>
    <t>1.5m</t>
  </si>
  <si>
    <t>2m</t>
  </si>
  <si>
    <t>2.75m</t>
  </si>
  <si>
    <t>4m</t>
  </si>
  <si>
    <t>1m</t>
  </si>
  <si>
    <t>3m</t>
  </si>
  <si>
    <t>Channel Marker 32</t>
  </si>
  <si>
    <t>chlorophyll</t>
  </si>
  <si>
    <t>John Cawley</t>
  </si>
  <si>
    <t>29"</t>
  </si>
  <si>
    <t>22"</t>
  </si>
  <si>
    <t>2.0M</t>
  </si>
  <si>
    <t>3.5M</t>
  </si>
  <si>
    <t>&gt;3.5M</t>
  </si>
  <si>
    <t>NO BOTTLE</t>
  </si>
  <si>
    <t>SALINITY</t>
  </si>
  <si>
    <t>2.0m</t>
  </si>
  <si>
    <t>3.5m</t>
  </si>
  <si>
    <t>7m</t>
  </si>
  <si>
    <t>DO</t>
  </si>
  <si>
    <t>27 C</t>
  </si>
  <si>
    <t>14 C</t>
  </si>
  <si>
    <t>26 C</t>
  </si>
  <si>
    <t>15 C</t>
  </si>
  <si>
    <t>52"</t>
  </si>
  <si>
    <t>Rob Burnett</t>
  </si>
  <si>
    <t>35 C</t>
  </si>
  <si>
    <t>16 C</t>
  </si>
  <si>
    <t>Julia Bozick</t>
  </si>
  <si>
    <t>25 C</t>
  </si>
  <si>
    <t>28 C</t>
  </si>
  <si>
    <t>29 C</t>
  </si>
  <si>
    <t>12 C</t>
  </si>
  <si>
    <t>18 C</t>
  </si>
  <si>
    <t>8"</t>
  </si>
  <si>
    <t>24 C</t>
  </si>
  <si>
    <t>10 C</t>
  </si>
  <si>
    <t>17 C</t>
  </si>
  <si>
    <t>B. Lowe</t>
  </si>
  <si>
    <t>C. Laffey</t>
  </si>
  <si>
    <t>46 cm</t>
  </si>
  <si>
    <t>19 C</t>
  </si>
  <si>
    <t>20 C</t>
  </si>
  <si>
    <t>8 C</t>
  </si>
  <si>
    <t>N. Reed</t>
  </si>
  <si>
    <t>13 C</t>
  </si>
  <si>
    <t>11 C</t>
  </si>
  <si>
    <t>7 C</t>
  </si>
  <si>
    <t>9 C</t>
  </si>
  <si>
    <t>21 C</t>
  </si>
  <si>
    <t>S. McSherry</t>
  </si>
  <si>
    <t>3 C</t>
  </si>
  <si>
    <t>6 c</t>
  </si>
  <si>
    <t>7 c</t>
  </si>
  <si>
    <t>3.5'</t>
  </si>
  <si>
    <t>&gt;3.00</t>
  </si>
  <si>
    <t>5 C</t>
  </si>
  <si>
    <t>Kim Moreno</t>
  </si>
  <si>
    <t>Rewastico</t>
  </si>
  <si>
    <t>V. Coggeshall</t>
  </si>
  <si>
    <t>3"</t>
  </si>
  <si>
    <t>1.25'</t>
  </si>
  <si>
    <t>Mace</t>
  </si>
  <si>
    <t>14"</t>
  </si>
  <si>
    <t>34 C</t>
  </si>
  <si>
    <t>22 C</t>
  </si>
  <si>
    <t>A. Giunta</t>
  </si>
  <si>
    <t>23 C</t>
  </si>
  <si>
    <t>no paper</t>
  </si>
  <si>
    <t>B. Ratliff</t>
  </si>
  <si>
    <t>M. Cancil</t>
  </si>
  <si>
    <t>12"-18"</t>
  </si>
  <si>
    <t>2 C</t>
  </si>
  <si>
    <t>5'</t>
  </si>
  <si>
    <t>34"</t>
  </si>
  <si>
    <t>K. Corduy</t>
  </si>
  <si>
    <t>M. Lewis</t>
  </si>
  <si>
    <t>Phillips &amp; Maloof</t>
  </si>
  <si>
    <t>Heuridle d O.</t>
  </si>
  <si>
    <t>9 "</t>
  </si>
  <si>
    <t>4.5'</t>
  </si>
  <si>
    <t>Rose Clay</t>
  </si>
  <si>
    <t>13.5"</t>
  </si>
  <si>
    <t>NONE</t>
  </si>
  <si>
    <t>40 C</t>
  </si>
  <si>
    <t>R. Crockett</t>
  </si>
  <si>
    <t>R. Crockett/ McSherry</t>
  </si>
  <si>
    <t>11"</t>
  </si>
  <si>
    <t>30 C</t>
  </si>
  <si>
    <t>31 C</t>
  </si>
  <si>
    <t>35C</t>
  </si>
  <si>
    <t>T. Taylor</t>
  </si>
  <si>
    <t>&lt;24"</t>
  </si>
  <si>
    <t>32 C</t>
  </si>
  <si>
    <t>32"</t>
  </si>
  <si>
    <t>Wheatley &amp; Lischer</t>
  </si>
  <si>
    <t>Beckey &amp; Guetano</t>
  </si>
  <si>
    <t>Fisher &amp; Clark</t>
  </si>
  <si>
    <t>33 C</t>
  </si>
  <si>
    <t>NO DATA</t>
  </si>
  <si>
    <t>22.5"</t>
  </si>
  <si>
    <t>6"-9"</t>
  </si>
  <si>
    <t>1-2"</t>
  </si>
  <si>
    <t>.4 M</t>
  </si>
  <si>
    <t>25"</t>
  </si>
  <si>
    <t>J. Bozick</t>
  </si>
  <si>
    <t>43 C</t>
  </si>
  <si>
    <t>Lewis</t>
  </si>
  <si>
    <t>32.5 C</t>
  </si>
  <si>
    <t>38 C</t>
  </si>
  <si>
    <t>7.5"</t>
  </si>
  <si>
    <t>6.5'</t>
  </si>
  <si>
    <t>M. Bassford</t>
  </si>
  <si>
    <t>25.5 C</t>
  </si>
  <si>
    <t>7"</t>
  </si>
  <si>
    <t>23.5 C</t>
  </si>
  <si>
    <t>S. Wetzel</t>
  </si>
  <si>
    <t>42 C</t>
  </si>
  <si>
    <t>5.5'</t>
  </si>
  <si>
    <t>17"</t>
  </si>
  <si>
    <t>24'</t>
  </si>
  <si>
    <t>6"</t>
  </si>
  <si>
    <t>26"</t>
  </si>
  <si>
    <t>51"</t>
  </si>
  <si>
    <t>46 C</t>
  </si>
  <si>
    <t>8.5"</t>
  </si>
  <si>
    <t>5"</t>
  </si>
  <si>
    <t xml:space="preserve">22 C </t>
  </si>
  <si>
    <t>35"</t>
  </si>
  <si>
    <t>6 C</t>
  </si>
  <si>
    <t>13"</t>
  </si>
  <si>
    <t>41"</t>
  </si>
  <si>
    <t>4 C</t>
  </si>
  <si>
    <t>1 C</t>
  </si>
  <si>
    <t>0 C</t>
  </si>
  <si>
    <t>April</t>
  </si>
  <si>
    <t>May</t>
  </si>
  <si>
    <t>June</t>
  </si>
  <si>
    <t>July</t>
  </si>
  <si>
    <t>Sept</t>
  </si>
  <si>
    <t>Oct</t>
  </si>
  <si>
    <t>Mar</t>
  </si>
  <si>
    <t>Aug</t>
  </si>
  <si>
    <t>Nov</t>
  </si>
  <si>
    <t>Dec</t>
  </si>
  <si>
    <t>Chl-a</t>
  </si>
  <si>
    <t>AVG</t>
  </si>
  <si>
    <t>Ponds</t>
  </si>
  <si>
    <t>Upper</t>
  </si>
  <si>
    <t>Lower</t>
  </si>
  <si>
    <t>Wic Crk</t>
  </si>
  <si>
    <t>water clarity</t>
  </si>
  <si>
    <t>avg</t>
  </si>
  <si>
    <t>15.75"</t>
  </si>
  <si>
    <t>water quality</t>
  </si>
  <si>
    <t>NO3-N</t>
  </si>
  <si>
    <t>PO4-P</t>
  </si>
  <si>
    <t>8/29/206</t>
  </si>
  <si>
    <t>8/15/2O06</t>
  </si>
  <si>
    <t>6/20/0226</t>
  </si>
  <si>
    <t>Month</t>
  </si>
  <si>
    <t>Average</t>
  </si>
  <si>
    <t>Date</t>
  </si>
  <si>
    <t>Rainfall Abundance (in)</t>
  </si>
  <si>
    <t>3/13/07 - 3/27/07</t>
  </si>
  <si>
    <t>3/28/07 - 4/10/07</t>
  </si>
  <si>
    <t>4/11/07 - 4/24/07</t>
  </si>
  <si>
    <t>4/25/07 - 5/8/07</t>
  </si>
  <si>
    <t>correct re: weather underground</t>
  </si>
  <si>
    <t>5/9/07 - 5/22/07</t>
  </si>
  <si>
    <t>5/23/07 - 6/5/07</t>
  </si>
  <si>
    <t>6/6/07 - 6/19/07</t>
  </si>
  <si>
    <t>6/20/07 - 7/5/07</t>
  </si>
  <si>
    <t>7/6/07 - 7/17/07</t>
  </si>
  <si>
    <t>7/18/07 - 7/31/07</t>
  </si>
  <si>
    <t>8/1/07 - 8/14/07</t>
  </si>
  <si>
    <t>8/15/07 - 8/28/07</t>
  </si>
  <si>
    <t>8/29/07 - 9/11/07</t>
  </si>
  <si>
    <t>9/12/07 - 9/25/07</t>
  </si>
  <si>
    <t>9/26/07 - 10/9/07</t>
  </si>
  <si>
    <t>10/10/07 - 10/23/07</t>
  </si>
  <si>
    <t>10/24/07 - 11/6/07</t>
  </si>
  <si>
    <t>11/7/07 - 11/19/07</t>
  </si>
  <si>
    <t>11/20/07 - 12/4/07</t>
  </si>
  <si>
    <t>TN</t>
  </si>
  <si>
    <t>TP</t>
  </si>
  <si>
    <t>Location</t>
  </si>
  <si>
    <t>TN(uM/L)</t>
  </si>
  <si>
    <t>TN(mg/L)</t>
  </si>
  <si>
    <t>TP(uM/L)</t>
  </si>
  <si>
    <t>TP(mg/L)</t>
  </si>
  <si>
    <t>TV Station</t>
  </si>
  <si>
    <t xml:space="preserve">Lower </t>
  </si>
  <si>
    <t>AVG TN</t>
  </si>
  <si>
    <t>AVG TP</t>
  </si>
  <si>
    <t>sample lost</t>
  </si>
  <si>
    <t>lost in autoclave</t>
  </si>
  <si>
    <t>Colbourne Mill Pond</t>
  </si>
  <si>
    <t>samples not delivered</t>
  </si>
  <si>
    <t>sample not deliverd</t>
  </si>
  <si>
    <t>Greenhill</t>
  </si>
  <si>
    <t>Riverwharf</t>
  </si>
  <si>
    <t>Manumsko Creek</t>
  </si>
  <si>
    <t>Average TN</t>
  </si>
  <si>
    <t>Average TP</t>
  </si>
  <si>
    <t>Site11</t>
  </si>
  <si>
    <t>Site12</t>
  </si>
  <si>
    <t>March</t>
  </si>
  <si>
    <t>August</t>
  </si>
  <si>
    <t>September</t>
  </si>
  <si>
    <t>October</t>
  </si>
  <si>
    <t>November</t>
  </si>
  <si>
    <t>Correlation of TP with rainfall:</t>
  </si>
  <si>
    <t>Apr</t>
  </si>
  <si>
    <t>Jun</t>
  </si>
  <si>
    <t>Jul</t>
  </si>
  <si>
    <t>TP Ponds</t>
  </si>
  <si>
    <t>TP Upper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</si>
  <si>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</si>
  <si>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</si>
  <si>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</si>
  <si>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</si>
  <si>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</si>
  <si>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</si>
  <si>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</si>
  <si>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</si>
  <si>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</si>
  <si>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</si>
  <si>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</si>
  <si>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</si>
  <si>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</si>
  <si>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</si>
  <si>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</si>
  <si>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</si>
  <si>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</si>
  <si>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</si>
  <si>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</si>
  <si>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</si>
  <si>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</si>
  <si>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</si>
  <si>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</si>
  <si>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</si>
  <si>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</si>
  <si>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TPUpper</t>
  </si>
  <si>
    <t>Upper wico</t>
  </si>
  <si>
    <t>secchi (in)</t>
  </si>
  <si>
    <t>air</t>
  </si>
  <si>
    <t>temp</t>
  </si>
  <si>
    <t>C</t>
  </si>
  <si>
    <t>c</t>
  </si>
  <si>
    <t>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</si>
</sst>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0.0000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12"/>
      <name val="Times"/>
      <family val="1"/>
    </font>
    <font>
      <b/>
      <sz val="12"/>
      <color theme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14" fontId="2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right"/>
    </xf>
    <xf numFmtId="2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/>
    <xf numFmtId="16" fontId="0" fillId="0" borderId="0" xfId="0" applyNumberFormat="1"/>
    <xf numFmtId="12" fontId="0" fillId="0" borderId="0" xfId="0" applyNumberFormat="1"/>
    <xf numFmtId="164" fontId="0" fillId="0" borderId="0" xfId="0" applyNumberFormat="1"/>
    <xf numFmtId="18" fontId="0" fillId="0" borderId="0" xfId="0" applyNumberFormat="1"/>
    <xf numFmtId="18" fontId="0" fillId="0" borderId="0" xfId="0" applyNumberFormat="1" applyAlignment="1">
      <alignment horizontal="right"/>
    </xf>
    <xf numFmtId="18" fontId="2" fillId="0" borderId="0" xfId="0" applyNumberFormat="1" applyFont="1"/>
    <xf numFmtId="164" fontId="0" fillId="0" borderId="0" xfId="0" applyNumberFormat="1" applyAlignment="1">
      <alignment horizontal="right"/>
    </xf>
    <xf numFmtId="14" fontId="1" fillId="0" borderId="0" xfId="0" applyNumberFormat="1" applyFont="1"/>
    <xf numFmtId="0" fontId="1" fillId="0" borderId="0" xfId="0" applyFont="1"/>
    <xf numFmtId="14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right"/>
    </xf>
    <xf numFmtId="20" fontId="1" fillId="0" borderId="0" xfId="0" applyNumberFormat="1" applyFont="1"/>
    <xf numFmtId="14" fontId="6" fillId="0" borderId="0" xfId="0" applyNumberFormat="1" applyFont="1" applyAlignment="1">
      <alignment horizontal="right"/>
    </xf>
    <xf numFmtId="0" fontId="6" fillId="0" borderId="0" xfId="0" applyFont="1"/>
    <xf numFmtId="14" fontId="7" fillId="0" borderId="0" xfId="0" applyNumberFormat="1" applyFont="1" applyAlignment="1">
      <alignment horizontal="right"/>
    </xf>
    <xf numFmtId="0" fontId="7" fillId="0" borderId="0" xfId="0" applyFont="1"/>
    <xf numFmtId="14" fontId="7" fillId="0" borderId="0" xfId="0" applyNumberFormat="1" applyFont="1"/>
    <xf numFmtId="0" fontId="7" fillId="0" borderId="0" xfId="0" applyFont="1" applyAlignment="1">
      <alignment horizontal="center"/>
    </xf>
    <xf numFmtId="2" fontId="1" fillId="0" borderId="0" xfId="0" applyNumberFormat="1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7" fillId="2" borderId="0" xfId="0" applyFont="1" applyFill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0" fillId="0" borderId="0" xfId="0" applyNumberFormat="1"/>
    <xf numFmtId="0" fontId="8" fillId="0" borderId="0" xfId="0" applyFont="1"/>
    <xf numFmtId="0" fontId="9" fillId="0" borderId="0" xfId="0" applyFont="1"/>
    <xf numFmtId="14" fontId="9" fillId="0" borderId="0" xfId="0" applyNumberFormat="1" applyFont="1"/>
    <xf numFmtId="14" fontId="9" fillId="0" borderId="0" xfId="0" applyNumberFormat="1" applyFont="1" applyAlignment="1">
      <alignment horizontal="right"/>
    </xf>
    <xf numFmtId="0" fontId="10" fillId="0" borderId="0" xfId="0" applyFont="1"/>
    <xf numFmtId="0" fontId="9" fillId="2" borderId="0" xfId="0" applyFont="1" applyFill="1"/>
    <xf numFmtId="0" fontId="9" fillId="5" borderId="0" xfId="0" applyFont="1" applyFill="1"/>
    <xf numFmtId="0" fontId="9" fillId="3" borderId="0" xfId="0" applyFont="1" applyFill="1"/>
    <xf numFmtId="0" fontId="9" fillId="4" borderId="0" xfId="0" applyFont="1" applyFill="1"/>
    <xf numFmtId="46" fontId="9" fillId="0" borderId="0" xfId="0" applyNumberFormat="1" applyFont="1"/>
    <xf numFmtId="164" fontId="9" fillId="0" borderId="0" xfId="0" applyNumberFormat="1" applyFont="1"/>
    <xf numFmtId="16" fontId="9" fillId="0" borderId="0" xfId="0" applyNumberFormat="1" applyFont="1"/>
    <xf numFmtId="0" fontId="9" fillId="0" borderId="0" xfId="0" applyNumberFormat="1" applyFont="1"/>
    <xf numFmtId="12" fontId="9" fillId="0" borderId="0" xfId="0" applyNumberFormat="1" applyFont="1"/>
    <xf numFmtId="0" fontId="2" fillId="0" borderId="0" xfId="0" applyFont="1"/>
    <xf numFmtId="2" fontId="3" fillId="0" borderId="0" xfId="0" applyNumberFormat="1" applyFont="1"/>
    <xf numFmtId="0" fontId="0" fillId="6" borderId="0" xfId="0" applyFill="1"/>
    <xf numFmtId="2" fontId="0" fillId="6" borderId="0" xfId="0" applyNumberFormat="1" applyFill="1"/>
    <xf numFmtId="2" fontId="0" fillId="5" borderId="0" xfId="0" applyNumberFormat="1" applyFill="1"/>
    <xf numFmtId="2" fontId="0" fillId="2" borderId="0" xfId="0" applyNumberFormat="1" applyFill="1"/>
    <xf numFmtId="0" fontId="2" fillId="0" borderId="0" xfId="0" applyFont="1" applyAlignment="1">
      <alignment horizontal="right"/>
    </xf>
    <xf numFmtId="14" fontId="2" fillId="0" borderId="0" xfId="0" applyNumberFormat="1" applyFont="1" applyFill="1"/>
    <xf numFmtId="2" fontId="0" fillId="0" borderId="0" xfId="0" applyNumberFormat="1" applyFill="1"/>
    <xf numFmtId="2" fontId="2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165" fontId="0" fillId="0" borderId="0" xfId="0" applyNumberFormat="1"/>
    <xf numFmtId="0" fontId="11" fillId="0" borderId="0" xfId="0" applyFont="1" applyBorder="1" applyAlignment="1">
      <alignment horizontal="center"/>
    </xf>
    <xf numFmtId="2" fontId="12" fillId="0" borderId="0" xfId="0" applyNumberFormat="1" applyFont="1" applyAlignment="1">
      <alignment horizontal="left"/>
    </xf>
    <xf numFmtId="2" fontId="11" fillId="0" borderId="0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3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 - Mill St. Bridge</a:t>
            </a:r>
          </a:p>
        </c:rich>
      </c:tx>
      <c:layout>
        <c:manualLayout>
          <c:xMode val="edge"/>
          <c:yMode val="edge"/>
          <c:x val="0.3510208366811291"/>
          <c:y val="3.53356890459363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5319341238191"/>
          <c:y val="0.23321595008825322"/>
          <c:w val="0.83877634603829165"/>
          <c:h val="0.349823925132379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DO!$A$3:$B$3</c:f>
              <c:strCache>
                <c:ptCount val="2"/>
                <c:pt idx="0">
                  <c:v>5/3/2006</c:v>
                </c:pt>
                <c:pt idx="1">
                  <c:v>7:00 PM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DO!$C$2:$H$2</c:f>
              <c:strCache>
                <c:ptCount val="4"/>
                <c:pt idx="0">
                  <c:v>Mill St. Bridge</c:v>
                </c:pt>
                <c:pt idx="1">
                  <c:v>TOP</c:v>
                </c:pt>
                <c:pt idx="2">
                  <c:v>MIDDLE</c:v>
                </c:pt>
                <c:pt idx="3">
                  <c:v>BOTTOM</c:v>
                </c:pt>
              </c:strCache>
            </c:strRef>
          </c:cat>
          <c:val>
            <c:numRef>
              <c:f>DO!$C$3:$H$3</c:f>
              <c:numCache>
                <c:formatCode>General</c:formatCode>
                <c:ptCount val="4"/>
                <c:pt idx="1">
                  <c:v>8.9</c:v>
                </c:pt>
                <c:pt idx="2">
                  <c:v>6.43</c:v>
                </c:pt>
                <c:pt idx="3">
                  <c:v>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F-2241-9CB9-D348CBAE0F70}"/>
            </c:ext>
          </c:extLst>
        </c:ser>
        <c:ser>
          <c:idx val="1"/>
          <c:order val="1"/>
          <c:tx>
            <c:strRef>
              <c:f>DO!$A$4:$B$4</c:f>
              <c:strCache>
                <c:ptCount val="2"/>
                <c:pt idx="0">
                  <c:v>5/10/2006</c:v>
                </c:pt>
                <c:pt idx="1">
                  <c:v>8:00 PM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DO!$C$2:$H$2</c:f>
              <c:strCache>
                <c:ptCount val="4"/>
                <c:pt idx="0">
                  <c:v>Mill St. Bridge</c:v>
                </c:pt>
                <c:pt idx="1">
                  <c:v>TOP</c:v>
                </c:pt>
                <c:pt idx="2">
                  <c:v>MIDDLE</c:v>
                </c:pt>
                <c:pt idx="3">
                  <c:v>BOTTOM</c:v>
                </c:pt>
              </c:strCache>
            </c:strRef>
          </c:cat>
          <c:val>
            <c:numRef>
              <c:f>DO!$C$4:$H$4</c:f>
              <c:numCache>
                <c:formatCode>General</c:formatCode>
                <c:ptCount val="4"/>
                <c:pt idx="1">
                  <c:v>12.73</c:v>
                </c:pt>
                <c:pt idx="2">
                  <c:v>9.16</c:v>
                </c:pt>
                <c:pt idx="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F-2241-9CB9-D348CBAE0F70}"/>
            </c:ext>
          </c:extLst>
        </c:ser>
        <c:ser>
          <c:idx val="4"/>
          <c:order val="2"/>
          <c:tx>
            <c:strRef>
              <c:f>DO!$A$5:$B$5</c:f>
              <c:strCache>
                <c:ptCount val="2"/>
                <c:pt idx="0">
                  <c:v>5/23/2006</c:v>
                </c:pt>
                <c:pt idx="1">
                  <c:v>2:30 PM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DO!$C$2:$H$2</c:f>
              <c:strCache>
                <c:ptCount val="4"/>
                <c:pt idx="0">
                  <c:v>Mill St. Bridge</c:v>
                </c:pt>
                <c:pt idx="1">
                  <c:v>TOP</c:v>
                </c:pt>
                <c:pt idx="2">
                  <c:v>MIDDLE</c:v>
                </c:pt>
                <c:pt idx="3">
                  <c:v>BOTTOM</c:v>
                </c:pt>
              </c:strCache>
            </c:strRef>
          </c:cat>
          <c:val>
            <c:numRef>
              <c:f>DO!$C$5:$H$5</c:f>
              <c:numCache>
                <c:formatCode>General</c:formatCode>
                <c:ptCount val="4"/>
                <c:pt idx="1">
                  <c:v>11.23</c:v>
                </c:pt>
                <c:pt idx="2">
                  <c:v>7.39</c:v>
                </c:pt>
                <c:pt idx="3">
                  <c:v>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F-2241-9CB9-D348CBAE0F70}"/>
            </c:ext>
          </c:extLst>
        </c:ser>
        <c:ser>
          <c:idx val="2"/>
          <c:order val="3"/>
          <c:tx>
            <c:strRef>
              <c:f>DO!$A$6:$B$6</c:f>
              <c:strCache>
                <c:ptCount val="2"/>
                <c:pt idx="0">
                  <c:v>5/30/2006</c:v>
                </c:pt>
                <c:pt idx="1">
                  <c:v>7:45 PM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DO!$C$2:$H$2</c:f>
              <c:strCache>
                <c:ptCount val="4"/>
                <c:pt idx="0">
                  <c:v>Mill St. Bridge</c:v>
                </c:pt>
                <c:pt idx="1">
                  <c:v>TOP</c:v>
                </c:pt>
                <c:pt idx="2">
                  <c:v>MIDDLE</c:v>
                </c:pt>
                <c:pt idx="3">
                  <c:v>BOTTOM</c:v>
                </c:pt>
              </c:strCache>
            </c:strRef>
          </c:cat>
          <c:val>
            <c:numRef>
              <c:f>DO!$C$6:$H$6</c:f>
              <c:numCache>
                <c:formatCode>General</c:formatCode>
                <c:ptCount val="4"/>
                <c:pt idx="1">
                  <c:v>14.58</c:v>
                </c:pt>
                <c:pt idx="2">
                  <c:v>12.34</c:v>
                </c:pt>
                <c:pt idx="3">
                  <c:v>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5F-2241-9CB9-D348CBAE0F70}"/>
            </c:ext>
          </c:extLst>
        </c:ser>
        <c:ser>
          <c:idx val="5"/>
          <c:order val="4"/>
          <c:tx>
            <c:strRef>
              <c:f>DO!$A$7:$B$7</c:f>
              <c:strCache>
                <c:ptCount val="2"/>
                <c:pt idx="0">
                  <c:v>6/6/2006</c:v>
                </c:pt>
                <c:pt idx="1">
                  <c:v>4:45 PM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DO!$C$2:$H$2</c:f>
              <c:strCache>
                <c:ptCount val="4"/>
                <c:pt idx="0">
                  <c:v>Mill St. Bridge</c:v>
                </c:pt>
                <c:pt idx="1">
                  <c:v>TOP</c:v>
                </c:pt>
                <c:pt idx="2">
                  <c:v>MIDDLE</c:v>
                </c:pt>
                <c:pt idx="3">
                  <c:v>BOTTOM</c:v>
                </c:pt>
              </c:strCache>
            </c:strRef>
          </c:cat>
          <c:val>
            <c:numRef>
              <c:f>DO!$C$7:$H$7</c:f>
              <c:numCache>
                <c:formatCode>General</c:formatCode>
                <c:ptCount val="4"/>
                <c:pt idx="1">
                  <c:v>6.94</c:v>
                </c:pt>
                <c:pt idx="2">
                  <c:v>5.95</c:v>
                </c:pt>
                <c:pt idx="3">
                  <c:v>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5F-2241-9CB9-D348CBAE0F70}"/>
            </c:ext>
          </c:extLst>
        </c:ser>
        <c:ser>
          <c:idx val="3"/>
          <c:order val="5"/>
          <c:tx>
            <c:strRef>
              <c:f>DO!$A$8:$B$8</c:f>
              <c:strCache>
                <c:ptCount val="2"/>
                <c:pt idx="0">
                  <c:v>6/20/2006</c:v>
                </c:pt>
                <c:pt idx="1">
                  <c:v>5:00 PM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DO!$C$2:$H$2</c:f>
              <c:strCache>
                <c:ptCount val="4"/>
                <c:pt idx="0">
                  <c:v>Mill St. Bridge</c:v>
                </c:pt>
                <c:pt idx="1">
                  <c:v>TOP</c:v>
                </c:pt>
                <c:pt idx="2">
                  <c:v>MIDDLE</c:v>
                </c:pt>
                <c:pt idx="3">
                  <c:v>BOTTOM</c:v>
                </c:pt>
              </c:strCache>
            </c:strRef>
          </c:cat>
          <c:val>
            <c:numRef>
              <c:f>DO!$C$8:$H$8</c:f>
              <c:numCache>
                <c:formatCode>General</c:formatCode>
                <c:ptCount val="4"/>
                <c:pt idx="1">
                  <c:v>27</c:v>
                </c:pt>
                <c:pt idx="2">
                  <c:v>26.6</c:v>
                </c:pt>
                <c:pt idx="3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5F-2241-9CB9-D348CBAE0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2870784"/>
        <c:axId val="722870392"/>
      </c:barChart>
      <c:catAx>
        <c:axId val="72287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83677754566387"/>
              <c:y val="0.69258061823544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870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2870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 DO</a:t>
                </a:r>
              </a:p>
            </c:rich>
          </c:tx>
          <c:layout>
            <c:manualLayout>
              <c:xMode val="edge"/>
              <c:yMode val="edge"/>
              <c:x val="3.2653061224489806E-2"/>
              <c:y val="0.30388729677341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870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122470405485018"/>
          <c:y val="0.81625590087458189"/>
          <c:w val="0.78163351009695159"/>
          <c:h val="0.159010971685076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Lower Chl-a</a:t>
            </a:r>
          </a:p>
        </c:rich>
      </c:tx>
      <c:layout>
        <c:manualLayout>
          <c:xMode val="edge"/>
          <c:yMode val="edge"/>
          <c:x val="0.41836777545663956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0419145028654"/>
          <c:y val="0.15932229760708691"/>
          <c:w val="0.85918452964019665"/>
          <c:h val="0.61356033759324968"/>
        </c:manualLayout>
      </c:layout>
      <c:lineChart>
        <c:grouping val="standard"/>
        <c:varyColors val="0"/>
        <c:ser>
          <c:idx val="0"/>
          <c:order val="0"/>
          <c:tx>
            <c:strRef>
              <c:f>Lower!$X$28</c:f>
              <c:strCache>
                <c:ptCount val="1"/>
                <c:pt idx="0">
                  <c:v>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Lower!$W$29:$W$38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Lower!$X$29:$X$38</c:f>
              <c:numCache>
                <c:formatCode>General</c:formatCode>
                <c:ptCount val="10"/>
                <c:pt idx="0">
                  <c:v>11.5</c:v>
                </c:pt>
                <c:pt idx="1">
                  <c:v>14.45</c:v>
                </c:pt>
                <c:pt idx="2">
                  <c:v>27.5</c:v>
                </c:pt>
                <c:pt idx="3">
                  <c:v>28</c:v>
                </c:pt>
                <c:pt idx="4">
                  <c:v>26.966666666666669</c:v>
                </c:pt>
                <c:pt idx="6">
                  <c:v>39.799999999999997</c:v>
                </c:pt>
                <c:pt idx="7">
                  <c:v>41.3</c:v>
                </c:pt>
                <c:pt idx="8">
                  <c:v>53.7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5-F44B-96EB-62B58BC6A941}"/>
            </c:ext>
          </c:extLst>
        </c:ser>
        <c:ser>
          <c:idx val="1"/>
          <c:order val="1"/>
          <c:tx>
            <c:strRef>
              <c:f>Lower!$Y$28</c:f>
              <c:strCache>
                <c:ptCount val="1"/>
                <c:pt idx="0">
                  <c:v>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Lower!$W$29:$W$38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Lower!$Y$29:$Y$38</c:f>
              <c:numCache>
                <c:formatCode>General</c:formatCode>
                <c:ptCount val="10"/>
                <c:pt idx="0">
                  <c:v>7.7</c:v>
                </c:pt>
                <c:pt idx="1">
                  <c:v>8.8000000000000007</c:v>
                </c:pt>
                <c:pt idx="2">
                  <c:v>7.75</c:v>
                </c:pt>
                <c:pt idx="3">
                  <c:v>10.5</c:v>
                </c:pt>
                <c:pt idx="4">
                  <c:v>12.033333333333333</c:v>
                </c:pt>
                <c:pt idx="5">
                  <c:v>14.6</c:v>
                </c:pt>
                <c:pt idx="6">
                  <c:v>11.9</c:v>
                </c:pt>
                <c:pt idx="7">
                  <c:v>9.0500000000000007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5-F44B-96EB-62B58BC6A941}"/>
            </c:ext>
          </c:extLst>
        </c:ser>
        <c:ser>
          <c:idx val="2"/>
          <c:order val="2"/>
          <c:tx>
            <c:strRef>
              <c:f>Lower!$Z$28</c:f>
              <c:strCache>
                <c:ptCount val="1"/>
                <c:pt idx="0">
                  <c:v>23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Lower!$W$29:$W$38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Lower!$Z$29:$Z$38</c:f>
              <c:numCache>
                <c:formatCode>General</c:formatCode>
                <c:ptCount val="10"/>
                <c:pt idx="0">
                  <c:v>10.7</c:v>
                </c:pt>
                <c:pt idx="1">
                  <c:v>10.1</c:v>
                </c:pt>
                <c:pt idx="2">
                  <c:v>14.950000000000001</c:v>
                </c:pt>
                <c:pt idx="3">
                  <c:v>7.8</c:v>
                </c:pt>
                <c:pt idx="4">
                  <c:v>16.55</c:v>
                </c:pt>
                <c:pt idx="5">
                  <c:v>16.25</c:v>
                </c:pt>
                <c:pt idx="6">
                  <c:v>16.7</c:v>
                </c:pt>
                <c:pt idx="7">
                  <c:v>16.399999999999999</c:v>
                </c:pt>
                <c:pt idx="8">
                  <c:v>14.25</c:v>
                </c:pt>
                <c:pt idx="9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B5-F44B-96EB-62B58BC6A941}"/>
            </c:ext>
          </c:extLst>
        </c:ser>
        <c:ser>
          <c:idx val="3"/>
          <c:order val="3"/>
          <c:tx>
            <c:strRef>
              <c:f>Lower!$AA$28</c:f>
              <c:strCache>
                <c:ptCount val="1"/>
                <c:pt idx="0">
                  <c:v>24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Lower!$W$29:$W$38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Lower!$AA$29:$AA$38</c:f>
              <c:numCache>
                <c:formatCode>General</c:formatCode>
                <c:ptCount val="10"/>
                <c:pt idx="0">
                  <c:v>10.6</c:v>
                </c:pt>
                <c:pt idx="1">
                  <c:v>22.8</c:v>
                </c:pt>
                <c:pt idx="2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B5-F44B-96EB-62B58BC6A941}"/>
            </c:ext>
          </c:extLst>
        </c:ser>
        <c:ser>
          <c:idx val="4"/>
          <c:order val="4"/>
          <c:tx>
            <c:strRef>
              <c:f>Lower!$AB$28</c:f>
              <c:strCache>
                <c:ptCount val="1"/>
                <c:pt idx="0">
                  <c:v>25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Lower!$W$29:$W$38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Lower!$AB$29:$AB$38</c:f>
              <c:numCache>
                <c:formatCode>General</c:formatCode>
                <c:ptCount val="10"/>
                <c:pt idx="0">
                  <c:v>17.399999999999999</c:v>
                </c:pt>
                <c:pt idx="1">
                  <c:v>25.200000000000003</c:v>
                </c:pt>
                <c:pt idx="2">
                  <c:v>32.049999999999997</c:v>
                </c:pt>
                <c:pt idx="3">
                  <c:v>41.5</c:v>
                </c:pt>
                <c:pt idx="4">
                  <c:v>12.2</c:v>
                </c:pt>
                <c:pt idx="5">
                  <c:v>17.75</c:v>
                </c:pt>
                <c:pt idx="6">
                  <c:v>18.899999999999999</c:v>
                </c:pt>
                <c:pt idx="7">
                  <c:v>24.2</c:v>
                </c:pt>
                <c:pt idx="8">
                  <c:v>17.98</c:v>
                </c:pt>
                <c:pt idx="9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B5-F44B-96EB-62B58BC6A941}"/>
            </c:ext>
          </c:extLst>
        </c:ser>
        <c:ser>
          <c:idx val="5"/>
          <c:order val="5"/>
          <c:tx>
            <c:strRef>
              <c:f>Lower!$AC$28</c:f>
              <c:strCache>
                <c:ptCount val="1"/>
                <c:pt idx="0">
                  <c:v>26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Lower!$W$29:$W$38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Lower!$AC$29:$AC$38</c:f>
              <c:numCache>
                <c:formatCode>General</c:formatCode>
                <c:ptCount val="10"/>
                <c:pt idx="1">
                  <c:v>3.7</c:v>
                </c:pt>
                <c:pt idx="2">
                  <c:v>35.700000000000003</c:v>
                </c:pt>
                <c:pt idx="3">
                  <c:v>23.8</c:v>
                </c:pt>
                <c:pt idx="4">
                  <c:v>41.4</c:v>
                </c:pt>
                <c:pt idx="5">
                  <c:v>36</c:v>
                </c:pt>
                <c:pt idx="6">
                  <c:v>27.9</c:v>
                </c:pt>
                <c:pt idx="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B5-F44B-96EB-62B58BC6A941}"/>
            </c:ext>
          </c:extLst>
        </c:ser>
        <c:ser>
          <c:idx val="6"/>
          <c:order val="6"/>
          <c:tx>
            <c:strRef>
              <c:f>Lower!#REF!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Lower!$W$29:$W$38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B5-F44B-96EB-62B58BC6A941}"/>
            </c:ext>
          </c:extLst>
        </c:ser>
        <c:ser>
          <c:idx val="7"/>
          <c:order val="7"/>
          <c:tx>
            <c:strRef>
              <c:f>Lower!$AD$28</c:f>
              <c:strCache>
                <c:ptCount val="1"/>
                <c:pt idx="0">
                  <c:v>28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Lower!$W$29:$W$38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Lower!$AD$29:$AD$38</c:f>
              <c:numCache>
                <c:formatCode>General</c:formatCode>
                <c:ptCount val="10"/>
                <c:pt idx="0">
                  <c:v>10.5</c:v>
                </c:pt>
                <c:pt idx="1">
                  <c:v>11.3</c:v>
                </c:pt>
                <c:pt idx="2">
                  <c:v>16.600000000000001</c:v>
                </c:pt>
                <c:pt idx="3">
                  <c:v>9.15</c:v>
                </c:pt>
                <c:pt idx="4">
                  <c:v>14.5</c:v>
                </c:pt>
                <c:pt idx="5">
                  <c:v>17</c:v>
                </c:pt>
                <c:pt idx="6">
                  <c:v>26.1</c:v>
                </c:pt>
                <c:pt idx="7">
                  <c:v>11.5</c:v>
                </c:pt>
                <c:pt idx="8">
                  <c:v>17.45</c:v>
                </c:pt>
                <c:pt idx="9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B5-F44B-96EB-62B58BC6A941}"/>
            </c:ext>
          </c:extLst>
        </c:ser>
        <c:ser>
          <c:idx val="8"/>
          <c:order val="8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Lower!$W$29:$W$38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Lower!$AF$29:$AF$38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B5-F44B-96EB-62B58BC6A941}"/>
            </c:ext>
          </c:extLst>
        </c:ser>
        <c:ser>
          <c:idx val="9"/>
          <c:order val="9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Lower!$W$29:$W$38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Lower!$AF$29:$AF$38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B5-F44B-96EB-62B58BC6A941}"/>
            </c:ext>
          </c:extLst>
        </c:ser>
        <c:ser>
          <c:idx val="10"/>
          <c:order val="1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Lower!$W$29:$W$38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Lower!$AG$29:$AG$38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B5-F44B-96EB-62B58BC6A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403808"/>
        <c:axId val="688404200"/>
      </c:lineChart>
      <c:catAx>
        <c:axId val="68840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8404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8404200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25" b="1" i="0" u="none" strike="noStrike" baseline="0">
                    <a:solidFill>
                      <a:srgbClr val="000000"/>
                    </a:solidFill>
                    <a:latin typeface="Symbol"/>
                  </a:rPr>
                  <a:t>m</a:t>
                </a:r>
                <a:r>
                  <a:rPr lang="en-US" sz="8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g/L</a:t>
                </a:r>
              </a:p>
            </c:rich>
          </c:tx>
          <c:layout>
            <c:manualLayout>
              <c:xMode val="edge"/>
              <c:yMode val="edge"/>
              <c:x val="1.4285714285714285E-2"/>
              <c:y val="0.416949864317808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8403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21020429589158507"/>
          <c:y val="0.91186583033053115"/>
          <c:w val="0.68163329583802024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Lower DO</a:t>
            </a:r>
          </a:p>
        </c:rich>
      </c:tx>
      <c:layout>
        <c:manualLayout>
          <c:xMode val="edge"/>
          <c:yMode val="edge"/>
          <c:x val="0.43265348974235396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51027932704818E-2"/>
          <c:y val="0.13898328089128881"/>
          <c:w val="0.89591926012362499"/>
          <c:h val="0.63389935430904865"/>
        </c:manualLayout>
      </c:layout>
      <c:lineChart>
        <c:grouping val="standard"/>
        <c:varyColors val="0"/>
        <c:ser>
          <c:idx val="0"/>
          <c:order val="0"/>
          <c:tx>
            <c:strRef>
              <c:f>Lower!$X$41</c:f>
              <c:strCache>
                <c:ptCount val="1"/>
                <c:pt idx="0">
                  <c:v>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Lower!$W$42:$W$51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Lower!$X$42:$X$51</c:f>
              <c:numCache>
                <c:formatCode>General</c:formatCode>
                <c:ptCount val="10"/>
                <c:pt idx="0">
                  <c:v>7.41</c:v>
                </c:pt>
                <c:pt idx="1">
                  <c:v>7.6549999999999994</c:v>
                </c:pt>
                <c:pt idx="2">
                  <c:v>8.61</c:v>
                </c:pt>
                <c:pt idx="3">
                  <c:v>9.44</c:v>
                </c:pt>
                <c:pt idx="4">
                  <c:v>9.5033333333333321</c:v>
                </c:pt>
                <c:pt idx="6">
                  <c:v>1.89</c:v>
                </c:pt>
                <c:pt idx="7">
                  <c:v>6.415</c:v>
                </c:pt>
                <c:pt idx="8">
                  <c:v>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6-0F42-A27E-0451E316B711}"/>
            </c:ext>
          </c:extLst>
        </c:ser>
        <c:ser>
          <c:idx val="1"/>
          <c:order val="1"/>
          <c:tx>
            <c:strRef>
              <c:f>Lower!$Y$41</c:f>
              <c:strCache>
                <c:ptCount val="1"/>
                <c:pt idx="0">
                  <c:v>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Lower!$W$42:$W$51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Lower!$Y$42:$Y$51</c:f>
              <c:numCache>
                <c:formatCode>General</c:formatCode>
                <c:ptCount val="10"/>
                <c:pt idx="0">
                  <c:v>8.69</c:v>
                </c:pt>
                <c:pt idx="1">
                  <c:v>8.08</c:v>
                </c:pt>
                <c:pt idx="2">
                  <c:v>7.585</c:v>
                </c:pt>
                <c:pt idx="3">
                  <c:v>6.29</c:v>
                </c:pt>
                <c:pt idx="4">
                  <c:v>7.623333333333334</c:v>
                </c:pt>
                <c:pt idx="5">
                  <c:v>5.0599999999999996</c:v>
                </c:pt>
                <c:pt idx="6">
                  <c:v>0.37</c:v>
                </c:pt>
                <c:pt idx="7">
                  <c:v>4.8650000000000002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6-0F42-A27E-0451E316B711}"/>
            </c:ext>
          </c:extLst>
        </c:ser>
        <c:ser>
          <c:idx val="2"/>
          <c:order val="2"/>
          <c:tx>
            <c:strRef>
              <c:f>Lower!$Z$41</c:f>
              <c:strCache>
                <c:ptCount val="1"/>
                <c:pt idx="0">
                  <c:v>23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Lower!$W$42:$W$51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Lower!$Z$42:$Z$51</c:f>
              <c:numCache>
                <c:formatCode>General</c:formatCode>
                <c:ptCount val="10"/>
                <c:pt idx="0">
                  <c:v>9.3000000000000007</c:v>
                </c:pt>
                <c:pt idx="1">
                  <c:v>8.3550000000000004</c:v>
                </c:pt>
                <c:pt idx="2">
                  <c:v>7.7</c:v>
                </c:pt>
                <c:pt idx="3">
                  <c:v>6.3599999999999994</c:v>
                </c:pt>
                <c:pt idx="4">
                  <c:v>7.4466666666666663</c:v>
                </c:pt>
                <c:pt idx="5">
                  <c:v>3.7450000000000001</c:v>
                </c:pt>
                <c:pt idx="6">
                  <c:v>1.73</c:v>
                </c:pt>
                <c:pt idx="7">
                  <c:v>4.9800000000000004</c:v>
                </c:pt>
                <c:pt idx="8">
                  <c:v>5.7450000000000001</c:v>
                </c:pt>
                <c:pt idx="9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6-0F42-A27E-0451E316B711}"/>
            </c:ext>
          </c:extLst>
        </c:ser>
        <c:ser>
          <c:idx val="3"/>
          <c:order val="3"/>
          <c:tx>
            <c:strRef>
              <c:f>Lower!$AA$41</c:f>
              <c:strCache>
                <c:ptCount val="1"/>
                <c:pt idx="0">
                  <c:v>24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Lower!$W$42:$W$51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Lower!$AA$42:$AA$51</c:f>
              <c:numCache>
                <c:formatCode>General</c:formatCode>
                <c:ptCount val="10"/>
                <c:pt idx="0">
                  <c:v>8.7899999999999991</c:v>
                </c:pt>
                <c:pt idx="1">
                  <c:v>9.3150000000000013</c:v>
                </c:pt>
                <c:pt idx="2">
                  <c:v>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6-0F42-A27E-0451E316B711}"/>
            </c:ext>
          </c:extLst>
        </c:ser>
        <c:ser>
          <c:idx val="4"/>
          <c:order val="4"/>
          <c:tx>
            <c:strRef>
              <c:f>Lower!$AB$41</c:f>
              <c:strCache>
                <c:ptCount val="1"/>
                <c:pt idx="0">
                  <c:v>25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Lower!$W$42:$W$51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Lower!$AB$42:$AB$51</c:f>
              <c:numCache>
                <c:formatCode>General</c:formatCode>
                <c:ptCount val="10"/>
                <c:pt idx="0">
                  <c:v>7.86</c:v>
                </c:pt>
                <c:pt idx="1">
                  <c:v>8.1550000000000011</c:v>
                </c:pt>
                <c:pt idx="2">
                  <c:v>8.9600000000000009</c:v>
                </c:pt>
                <c:pt idx="3">
                  <c:v>7.08</c:v>
                </c:pt>
                <c:pt idx="4">
                  <c:v>7.9249999999999998</c:v>
                </c:pt>
                <c:pt idx="5">
                  <c:v>3.5900000000000003</c:v>
                </c:pt>
                <c:pt idx="6">
                  <c:v>4.13</c:v>
                </c:pt>
                <c:pt idx="7">
                  <c:v>6.88</c:v>
                </c:pt>
                <c:pt idx="8">
                  <c:v>7.9499999999999993</c:v>
                </c:pt>
                <c:pt idx="9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6-0F42-A27E-0451E316B711}"/>
            </c:ext>
          </c:extLst>
        </c:ser>
        <c:ser>
          <c:idx val="5"/>
          <c:order val="5"/>
          <c:tx>
            <c:strRef>
              <c:f>Lower!$AC$41</c:f>
              <c:strCache>
                <c:ptCount val="1"/>
                <c:pt idx="0">
                  <c:v>26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Lower!$W$42:$W$51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Lower!$AC$42:$AC$51</c:f>
              <c:numCache>
                <c:formatCode>General</c:formatCode>
                <c:ptCount val="10"/>
                <c:pt idx="1">
                  <c:v>8.4550000000000001</c:v>
                </c:pt>
                <c:pt idx="2">
                  <c:v>10.6</c:v>
                </c:pt>
                <c:pt idx="3">
                  <c:v>7.86</c:v>
                </c:pt>
                <c:pt idx="4">
                  <c:v>9.495000000000001</c:v>
                </c:pt>
                <c:pt idx="5">
                  <c:v>8.77</c:v>
                </c:pt>
                <c:pt idx="6">
                  <c:v>2.88</c:v>
                </c:pt>
                <c:pt idx="7">
                  <c:v>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6-0F42-A27E-0451E316B711}"/>
            </c:ext>
          </c:extLst>
        </c:ser>
        <c:ser>
          <c:idx val="6"/>
          <c:order val="6"/>
          <c:tx>
            <c:strRef>
              <c:f>Lower!#REF!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Lower!$W$42:$W$51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6-0F42-A27E-0451E316B711}"/>
            </c:ext>
          </c:extLst>
        </c:ser>
        <c:ser>
          <c:idx val="7"/>
          <c:order val="7"/>
          <c:tx>
            <c:strRef>
              <c:f>Lower!$AD$41</c:f>
              <c:strCache>
                <c:ptCount val="1"/>
                <c:pt idx="0">
                  <c:v>28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Lower!$W$42:$W$51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Lower!$AD$42:$AD$51</c:f>
              <c:numCache>
                <c:formatCode>General</c:formatCode>
                <c:ptCount val="10"/>
                <c:pt idx="0">
                  <c:v>9.27</c:v>
                </c:pt>
                <c:pt idx="1">
                  <c:v>8.5449999999999999</c:v>
                </c:pt>
                <c:pt idx="2">
                  <c:v>8.3049999999999997</c:v>
                </c:pt>
                <c:pt idx="3">
                  <c:v>6.6150000000000002</c:v>
                </c:pt>
                <c:pt idx="4">
                  <c:v>8.3800000000000008</c:v>
                </c:pt>
                <c:pt idx="5">
                  <c:v>3.86</c:v>
                </c:pt>
                <c:pt idx="6">
                  <c:v>1.95</c:v>
                </c:pt>
                <c:pt idx="7">
                  <c:v>6.66</c:v>
                </c:pt>
                <c:pt idx="8">
                  <c:v>7.8849999999999998</c:v>
                </c:pt>
                <c:pt idx="9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6-0F42-A27E-0451E316B711}"/>
            </c:ext>
          </c:extLst>
        </c:ser>
        <c:ser>
          <c:idx val="8"/>
          <c:order val="8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Lower!$W$42:$W$51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Lower!$AF$42:$AF$51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6-0F42-A27E-0451E316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404984"/>
        <c:axId val="688405376"/>
      </c:lineChart>
      <c:catAx>
        <c:axId val="68840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8405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8405376"/>
        <c:scaling>
          <c:orientation val="minMax"/>
          <c:max val="1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204081632653071E-2"/>
              <c:y val="0.400000711775435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8404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6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17551041834056466"/>
          <c:y val="0.90508616931358155"/>
          <c:w val="0.68163329583802024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Lower water clarity</a:t>
            </a:r>
          </a:p>
        </c:rich>
      </c:tx>
      <c:layout>
        <c:manualLayout>
          <c:xMode val="edge"/>
          <c:yMode val="edge"/>
          <c:x val="0.36619792244279326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63404497241105"/>
          <c:y val="0.11186459193689079"/>
          <c:w val="0.86619916877376935"/>
          <c:h val="0.70847574893364151"/>
        </c:manualLayout>
      </c:layout>
      <c:lineChart>
        <c:grouping val="standard"/>
        <c:varyColors val="0"/>
        <c:ser>
          <c:idx val="0"/>
          <c:order val="0"/>
          <c:tx>
            <c:strRef>
              <c:f>Lower!$X$54</c:f>
              <c:strCache>
                <c:ptCount val="1"/>
                <c:pt idx="0">
                  <c:v>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Lower!$W$55:$W$64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Lower!$X$55:$X$64</c:f>
              <c:numCache>
                <c:formatCode>General</c:formatCode>
                <c:ptCount val="10"/>
                <c:pt idx="3">
                  <c:v>12</c:v>
                </c:pt>
                <c:pt idx="4">
                  <c:v>19</c:v>
                </c:pt>
                <c:pt idx="6">
                  <c:v>14.5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4-F246-B7A8-41F88BF70C5A}"/>
            </c:ext>
          </c:extLst>
        </c:ser>
        <c:ser>
          <c:idx val="1"/>
          <c:order val="1"/>
          <c:tx>
            <c:strRef>
              <c:f>Lower!$Y$54</c:f>
              <c:strCache>
                <c:ptCount val="1"/>
                <c:pt idx="0">
                  <c:v>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Lower!$W$55:$W$64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Lower!$Y$55:$Y$64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14.5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19.5</c:v>
                </c:pt>
                <c:pt idx="7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4-F246-B7A8-41F88BF70C5A}"/>
            </c:ext>
          </c:extLst>
        </c:ser>
        <c:ser>
          <c:idx val="2"/>
          <c:order val="2"/>
          <c:tx>
            <c:strRef>
              <c:f>Lower!$Z$54</c:f>
              <c:strCache>
                <c:ptCount val="1"/>
                <c:pt idx="0">
                  <c:v>23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9933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Lower!$W$55:$W$64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Lower!$Z$55:$Z$64</c:f>
              <c:numCache>
                <c:formatCode>General</c:formatCode>
                <c:ptCount val="10"/>
                <c:pt idx="0">
                  <c:v>12</c:v>
                </c:pt>
                <c:pt idx="1">
                  <c:v>14.5</c:v>
                </c:pt>
                <c:pt idx="2">
                  <c:v>16</c:v>
                </c:pt>
                <c:pt idx="3">
                  <c:v>16.5</c:v>
                </c:pt>
                <c:pt idx="4">
                  <c:v>15.3</c:v>
                </c:pt>
                <c:pt idx="5">
                  <c:v>26.5</c:v>
                </c:pt>
                <c:pt idx="6">
                  <c:v>18</c:v>
                </c:pt>
                <c:pt idx="7">
                  <c:v>18</c:v>
                </c:pt>
                <c:pt idx="8">
                  <c:v>24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04-F246-B7A8-41F88BF70C5A}"/>
            </c:ext>
          </c:extLst>
        </c:ser>
        <c:ser>
          <c:idx val="3"/>
          <c:order val="3"/>
          <c:tx>
            <c:strRef>
              <c:f>Lower!$AA$54</c:f>
              <c:strCache>
                <c:ptCount val="1"/>
                <c:pt idx="0">
                  <c:v>24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Lower!$W$55:$W$64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Lower!$AA$55:$AA$64</c:f>
              <c:numCache>
                <c:formatCode>General</c:formatCode>
                <c:ptCount val="10"/>
                <c:pt idx="0">
                  <c:v>18.100000000000001</c:v>
                </c:pt>
                <c:pt idx="1">
                  <c:v>15.5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04-F246-B7A8-41F88BF70C5A}"/>
            </c:ext>
          </c:extLst>
        </c:ser>
        <c:ser>
          <c:idx val="4"/>
          <c:order val="4"/>
          <c:tx>
            <c:strRef>
              <c:f>Lower!$AB$54</c:f>
              <c:strCache>
                <c:ptCount val="1"/>
                <c:pt idx="0">
                  <c:v>25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Lower!$W$55:$W$64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Lower!$AB$55:$AB$64</c:f>
              <c:numCache>
                <c:formatCode>General</c:formatCode>
                <c:ptCount val="10"/>
                <c:pt idx="0">
                  <c:v>15</c:v>
                </c:pt>
                <c:pt idx="1">
                  <c:v>19.5</c:v>
                </c:pt>
                <c:pt idx="2">
                  <c:v>17</c:v>
                </c:pt>
                <c:pt idx="3">
                  <c:v>31.5</c:v>
                </c:pt>
                <c:pt idx="4">
                  <c:v>34</c:v>
                </c:pt>
                <c:pt idx="5">
                  <c:v>25</c:v>
                </c:pt>
                <c:pt idx="6">
                  <c:v>14.25</c:v>
                </c:pt>
                <c:pt idx="7">
                  <c:v>8.5</c:v>
                </c:pt>
                <c:pt idx="8">
                  <c:v>34.5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04-F246-B7A8-41F88BF70C5A}"/>
            </c:ext>
          </c:extLst>
        </c:ser>
        <c:ser>
          <c:idx val="5"/>
          <c:order val="5"/>
          <c:tx>
            <c:strRef>
              <c:f>Lower!$AC$54</c:f>
              <c:strCache>
                <c:ptCount val="1"/>
                <c:pt idx="0">
                  <c:v>26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Lower!$W$55:$W$64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Lower!$AC$55:$AC$64</c:f>
              <c:numCache>
                <c:formatCode>General</c:formatCode>
                <c:ptCount val="10"/>
                <c:pt idx="4">
                  <c:v>18</c:v>
                </c:pt>
                <c:pt idx="5">
                  <c:v>12</c:v>
                </c:pt>
                <c:pt idx="6">
                  <c:v>18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04-F246-B7A8-41F88BF70C5A}"/>
            </c:ext>
          </c:extLst>
        </c:ser>
        <c:ser>
          <c:idx val="7"/>
          <c:order val="6"/>
          <c:tx>
            <c:strRef>
              <c:f>Lower!$AD$54</c:f>
              <c:strCache>
                <c:ptCount val="1"/>
                <c:pt idx="0">
                  <c:v>28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Lower!$W$55:$W$64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Lower!$AD$55:$AD$64</c:f>
              <c:numCache>
                <c:formatCode>General</c:formatCode>
                <c:ptCount val="10"/>
                <c:pt idx="0">
                  <c:v>18</c:v>
                </c:pt>
                <c:pt idx="1">
                  <c:v>15</c:v>
                </c:pt>
                <c:pt idx="2">
                  <c:v>13</c:v>
                </c:pt>
                <c:pt idx="3">
                  <c:v>23.3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10</c:v>
                </c:pt>
                <c:pt idx="8">
                  <c:v>32.5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04-F246-B7A8-41F88BF70C5A}"/>
            </c:ext>
          </c:extLst>
        </c:ser>
        <c:ser>
          <c:idx val="8"/>
          <c:order val="7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Lower!$W$55:$W$64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Lower!$AF$55:$AF$64</c:f>
              <c:numCache>
                <c:formatCode>General</c:formatCode>
                <c:ptCount val="10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04-F246-B7A8-41F88BF70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406160"/>
        <c:axId val="688406552"/>
      </c:lineChart>
      <c:catAx>
        <c:axId val="68840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8406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8406552"/>
        <c:scaling>
          <c:orientation val="minMax"/>
          <c:max val="7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inches</a:t>
                </a:r>
              </a:p>
            </c:rich>
          </c:tx>
          <c:layout>
            <c:manualLayout>
              <c:xMode val="edge"/>
              <c:yMode val="edge"/>
              <c:x val="1.1737089201877949E-2"/>
              <c:y val="0.396610881266960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8406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7"/>
        <c:delete val="1"/>
      </c:legendEntry>
      <c:layout>
        <c:manualLayout>
          <c:xMode val="edge"/>
          <c:yMode val="edge"/>
          <c:x val="0.14084531687060253"/>
          <c:y val="0.91525566083900523"/>
          <c:w val="0.78403928382191657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Lower PO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4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- P</a:t>
            </a:r>
          </a:p>
        </c:rich>
      </c:tx>
      <c:layout>
        <c:manualLayout>
          <c:xMode val="edge"/>
          <c:yMode val="edge"/>
          <c:x val="0.40612287749745618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1646685314389"/>
          <c:y val="0.20339016715798336"/>
          <c:w val="0.83061307259752992"/>
          <c:h val="0.56271279580375322"/>
        </c:manualLayout>
      </c:layout>
      <c:lineChart>
        <c:grouping val="standard"/>
        <c:varyColors val="0"/>
        <c:ser>
          <c:idx val="0"/>
          <c:order val="0"/>
          <c:tx>
            <c:strRef>
              <c:f>Lower!$AS$16</c:f>
              <c:strCache>
                <c:ptCount val="1"/>
                <c:pt idx="0">
                  <c:v>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Lower!$AQ$17:$AR$26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Lower!$AS$17:$AS$26</c:f>
              <c:numCache>
                <c:formatCode>General</c:formatCode>
                <c:ptCount val="10"/>
                <c:pt idx="0">
                  <c:v>0.1089894772</c:v>
                </c:pt>
                <c:pt idx="1">
                  <c:v>5.12315806E-2</c:v>
                </c:pt>
                <c:pt idx="2">
                  <c:v>7.9947370999999989E-2</c:v>
                </c:pt>
                <c:pt idx="3">
                  <c:v>3.5568422199999998E-2</c:v>
                </c:pt>
                <c:pt idx="4">
                  <c:v>5.4712282466666665E-2</c:v>
                </c:pt>
                <c:pt idx="6">
                  <c:v>4.2257896099999998E-2</c:v>
                </c:pt>
                <c:pt idx="7">
                  <c:v>4.0300001299999999E-2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B-B542-AED3-6241E092C148}"/>
            </c:ext>
          </c:extLst>
        </c:ser>
        <c:ser>
          <c:idx val="1"/>
          <c:order val="1"/>
          <c:tx>
            <c:strRef>
              <c:f>Lower!$AT$16</c:f>
              <c:strCache>
                <c:ptCount val="1"/>
              </c:strCache>
            </c:strRef>
          </c:tx>
          <c:cat>
            <c:strRef>
              <c:f>Lower!$AQ$17:$AR$26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Lower!$AT$17:$AT$26</c:f>
            </c:numRef>
          </c:val>
          <c:smooth val="0"/>
          <c:extLst>
            <c:ext xmlns:c16="http://schemas.microsoft.com/office/drawing/2014/chart" uri="{C3380CC4-5D6E-409C-BE32-E72D297353CC}">
              <c16:uniqueId val="{00000001-168B-B542-AED3-6241E092C148}"/>
            </c:ext>
          </c:extLst>
        </c:ser>
        <c:ser>
          <c:idx val="2"/>
          <c:order val="2"/>
          <c:tx>
            <c:strRef>
              <c:f>Lower!$AU$16</c:f>
              <c:strCache>
                <c:ptCount val="1"/>
                <c:pt idx="0">
                  <c:v>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Lower!$AQ$17:$AR$26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Lower!$AU$17:$AU$26</c:f>
              <c:numCache>
                <c:formatCode>General</c:formatCode>
                <c:ptCount val="10"/>
                <c:pt idx="0">
                  <c:v>7.6684212999999987E-2</c:v>
                </c:pt>
                <c:pt idx="1">
                  <c:v>4.8947369999999997E-2</c:v>
                </c:pt>
                <c:pt idx="2">
                  <c:v>4.0463159200000001E-2</c:v>
                </c:pt>
                <c:pt idx="3">
                  <c:v>5.8736843999999996E-2</c:v>
                </c:pt>
                <c:pt idx="4">
                  <c:v>4.0898246933333327E-2</c:v>
                </c:pt>
                <c:pt idx="5">
                  <c:v>3.7200001199999999E-2</c:v>
                </c:pt>
                <c:pt idx="6">
                  <c:v>5.0252633200000001E-2</c:v>
                </c:pt>
                <c:pt idx="7">
                  <c:v>2.7247369300000001E-2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8B-B542-AED3-6241E092C148}"/>
            </c:ext>
          </c:extLst>
        </c:ser>
        <c:ser>
          <c:idx val="3"/>
          <c:order val="3"/>
          <c:tx>
            <c:strRef>
              <c:f>Lower!$AV$16</c:f>
              <c:strCache>
                <c:ptCount val="1"/>
              </c:strCache>
            </c:strRef>
          </c:tx>
          <c:cat>
            <c:strRef>
              <c:f>Lower!$AQ$17:$AR$26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Lower!$AV$17:$AV$26</c:f>
            </c:numRef>
          </c:val>
          <c:smooth val="0"/>
          <c:extLst>
            <c:ext xmlns:c16="http://schemas.microsoft.com/office/drawing/2014/chart" uri="{C3380CC4-5D6E-409C-BE32-E72D297353CC}">
              <c16:uniqueId val="{00000003-168B-B542-AED3-6241E092C148}"/>
            </c:ext>
          </c:extLst>
        </c:ser>
        <c:ser>
          <c:idx val="4"/>
          <c:order val="4"/>
          <c:tx>
            <c:strRef>
              <c:f>Lower!$AW$16</c:f>
              <c:strCache>
                <c:ptCount val="1"/>
                <c:pt idx="0">
                  <c:v>23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Lower!$AQ$17:$AR$26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Lower!$AW$17:$AW$26</c:f>
              <c:numCache>
                <c:formatCode>General</c:formatCode>
                <c:ptCount val="10"/>
                <c:pt idx="0">
                  <c:v>7.7989476199999991E-2</c:v>
                </c:pt>
                <c:pt idx="1">
                  <c:v>5.7105264999999995E-2</c:v>
                </c:pt>
                <c:pt idx="2">
                  <c:v>5.4821054399999999E-2</c:v>
                </c:pt>
                <c:pt idx="3">
                  <c:v>5.0905264799999995E-2</c:v>
                </c:pt>
                <c:pt idx="4">
                  <c:v>4.8185966466666667E-2</c:v>
                </c:pt>
                <c:pt idx="5">
                  <c:v>3.5894738000000002E-2</c:v>
                </c:pt>
                <c:pt idx="6">
                  <c:v>5.1721054299999999E-2</c:v>
                </c:pt>
                <c:pt idx="7">
                  <c:v>6.00421072E-2</c:v>
                </c:pt>
                <c:pt idx="8">
                  <c:v>9.1368423999999993E-3</c:v>
                </c:pt>
                <c:pt idx="9">
                  <c:v>7.5052634E-3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8B-B542-AED3-6241E092C148}"/>
            </c:ext>
          </c:extLst>
        </c:ser>
        <c:ser>
          <c:idx val="5"/>
          <c:order val="5"/>
          <c:tx>
            <c:strRef>
              <c:f>Lower!$AX$16</c:f>
              <c:strCache>
                <c:ptCount val="1"/>
              </c:strCache>
            </c:strRef>
          </c:tx>
          <c:cat>
            <c:strRef>
              <c:f>Lower!$AQ$17:$AR$26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Lower!$AX$17:$AX$26</c:f>
            </c:numRef>
          </c:val>
          <c:smooth val="0"/>
          <c:extLst>
            <c:ext xmlns:c16="http://schemas.microsoft.com/office/drawing/2014/chart" uri="{C3380CC4-5D6E-409C-BE32-E72D297353CC}">
              <c16:uniqueId val="{00000005-168B-B542-AED3-6241E092C148}"/>
            </c:ext>
          </c:extLst>
        </c:ser>
        <c:ser>
          <c:idx val="6"/>
          <c:order val="6"/>
          <c:tx>
            <c:strRef>
              <c:f>Lower!$AY$16</c:f>
              <c:strCache>
                <c:ptCount val="1"/>
                <c:pt idx="0">
                  <c:v>24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Lower!$AQ$17:$AR$26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Lower!$AY$17:$AY$26</c:f>
              <c:numCache>
                <c:formatCode>General</c:formatCode>
                <c:ptCount val="10"/>
                <c:pt idx="0">
                  <c:v>5.0905264799999995E-2</c:v>
                </c:pt>
                <c:pt idx="1">
                  <c:v>4.9273685799999994E-2</c:v>
                </c:pt>
                <c:pt idx="2">
                  <c:v>2.7736843000000001E-2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8B-B542-AED3-6241E092C148}"/>
            </c:ext>
          </c:extLst>
        </c:ser>
        <c:ser>
          <c:idx val="7"/>
          <c:order val="7"/>
          <c:tx>
            <c:strRef>
              <c:f>Lower!$AZ$16</c:f>
              <c:strCache>
                <c:ptCount val="1"/>
              </c:strCache>
            </c:strRef>
          </c:tx>
          <c:cat>
            <c:strRef>
              <c:f>Lower!$AQ$17:$AR$26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Lower!$AZ$17:$AZ$26</c:f>
            </c:numRef>
          </c:val>
          <c:smooth val="0"/>
          <c:extLst>
            <c:ext xmlns:c16="http://schemas.microsoft.com/office/drawing/2014/chart" uri="{C3380CC4-5D6E-409C-BE32-E72D297353CC}">
              <c16:uniqueId val="{00000007-168B-B542-AED3-6241E092C148}"/>
            </c:ext>
          </c:extLst>
        </c:ser>
        <c:ser>
          <c:idx val="8"/>
          <c:order val="8"/>
          <c:tx>
            <c:strRef>
              <c:f>Lower!$BA$16</c:f>
              <c:strCache>
                <c:ptCount val="1"/>
                <c:pt idx="0">
                  <c:v>25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Lower!$AQ$17:$AR$26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Lower!$BA$17:$BA$26</c:f>
              <c:numCache>
                <c:formatCode>General</c:formatCode>
                <c:ptCount val="10"/>
                <c:pt idx="0">
                  <c:v>9.6263160999999986E-2</c:v>
                </c:pt>
                <c:pt idx="1">
                  <c:v>5.2373685900000001E-2</c:v>
                </c:pt>
                <c:pt idx="2">
                  <c:v>2.3494737599999996E-2</c:v>
                </c:pt>
                <c:pt idx="3">
                  <c:v>4.0789474999999999E-2</c:v>
                </c:pt>
                <c:pt idx="4">
                  <c:v>5.7268422899999998E-2</c:v>
                </c:pt>
                <c:pt idx="5">
                  <c:v>3.3284211599999995E-2</c:v>
                </c:pt>
                <c:pt idx="6">
                  <c:v>3.62210538E-2</c:v>
                </c:pt>
                <c:pt idx="7">
                  <c:v>2.7736843000000001E-2</c:v>
                </c:pt>
                <c:pt idx="8">
                  <c:v>7.1789475999999991E-3</c:v>
                </c:pt>
                <c:pt idx="9">
                  <c:v>2.4800000799999999E-2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8B-B542-AED3-6241E092C148}"/>
            </c:ext>
          </c:extLst>
        </c:ser>
        <c:ser>
          <c:idx val="9"/>
          <c:order val="9"/>
          <c:tx>
            <c:strRef>
              <c:f>Lower!$BB$16</c:f>
              <c:strCache>
                <c:ptCount val="1"/>
              </c:strCache>
            </c:strRef>
          </c:tx>
          <c:cat>
            <c:strRef>
              <c:f>Lower!$AQ$17:$AR$26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Lower!$BB$17:$BB$26</c:f>
            </c:numRef>
          </c:val>
          <c:smooth val="0"/>
          <c:extLst>
            <c:ext xmlns:c16="http://schemas.microsoft.com/office/drawing/2014/chart" uri="{C3380CC4-5D6E-409C-BE32-E72D297353CC}">
              <c16:uniqueId val="{00000009-168B-B542-AED3-6241E092C148}"/>
            </c:ext>
          </c:extLst>
        </c:ser>
        <c:ser>
          <c:idx val="10"/>
          <c:order val="10"/>
          <c:tx>
            <c:strRef>
              <c:f>Lower!$BC$16</c:f>
              <c:strCache>
                <c:ptCount val="1"/>
                <c:pt idx="0">
                  <c:v>26</c:v>
                </c:pt>
              </c:strCache>
            </c:strRef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Lower!$AQ$17:$AR$26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Lower!$BC$17:$BC$26</c:f>
              <c:numCache>
                <c:formatCode>General</c:formatCode>
                <c:ptCount val="10"/>
                <c:pt idx="1">
                  <c:v>5.3189475399999998E-2</c:v>
                </c:pt>
                <c:pt idx="2">
                  <c:v>2.64315798E-2</c:v>
                </c:pt>
                <c:pt idx="3">
                  <c:v>3.9810527599999999E-2</c:v>
                </c:pt>
                <c:pt idx="4">
                  <c:v>2.1373684899999999E-2</c:v>
                </c:pt>
                <c:pt idx="5">
                  <c:v>3.8178948599999998E-2</c:v>
                </c:pt>
                <c:pt idx="6">
                  <c:v>2.1863158600000002E-2</c:v>
                </c:pt>
                <c:pt idx="7">
                  <c:v>7.8315791999999992E-3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8B-B542-AED3-6241E092C148}"/>
            </c:ext>
          </c:extLst>
        </c:ser>
        <c:ser>
          <c:idx val="15"/>
          <c:order val="11"/>
          <c:tx>
            <c:strRef>
              <c:f>Lower!$BD$16</c:f>
              <c:strCache>
                <c:ptCount val="1"/>
              </c:strCache>
            </c:strRef>
          </c:tx>
          <c:cat>
            <c:strRef>
              <c:f>Lower!$AQ$17:$AR$26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Lower!$BD$17:$BD$26</c:f>
            </c:numRef>
          </c:val>
          <c:smooth val="0"/>
          <c:extLst>
            <c:ext xmlns:c16="http://schemas.microsoft.com/office/drawing/2014/chart" uri="{C3380CC4-5D6E-409C-BE32-E72D297353CC}">
              <c16:uniqueId val="{0000000B-168B-B542-AED3-6241E092C148}"/>
            </c:ext>
          </c:extLst>
        </c:ser>
        <c:ser>
          <c:idx val="12"/>
          <c:order val="12"/>
          <c:tx>
            <c:strRef>
              <c:f>Lower!$BE$16</c:f>
              <c:strCache>
                <c:ptCount val="1"/>
                <c:pt idx="0">
                  <c:v>28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Lower!$AQ$17:$AR$26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Lower!$BE$17:$BE$26</c:f>
              <c:numCache>
                <c:formatCode>General</c:formatCode>
                <c:ptCount val="10"/>
                <c:pt idx="0">
                  <c:v>4.5357896200000004E-2</c:v>
                </c:pt>
                <c:pt idx="1">
                  <c:v>3.4589474800000006E-2</c:v>
                </c:pt>
                <c:pt idx="2">
                  <c:v>1.140473721E-2</c:v>
                </c:pt>
                <c:pt idx="3">
                  <c:v>1.7784211099999999E-2</c:v>
                </c:pt>
                <c:pt idx="4">
                  <c:v>8.2231581599999992E-2</c:v>
                </c:pt>
                <c:pt idx="5">
                  <c:v>3.00210536E-2</c:v>
                </c:pt>
                <c:pt idx="6">
                  <c:v>2.5778948199999999E-2</c:v>
                </c:pt>
                <c:pt idx="7">
                  <c:v>3.5242106400000001E-2</c:v>
                </c:pt>
                <c:pt idx="8">
                  <c:v>4.8947369999999997E-3</c:v>
                </c:pt>
                <c:pt idx="9">
                  <c:v>3.2631579999999998E-4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8B-B542-AED3-6241E092C148}"/>
            </c:ext>
          </c:extLst>
        </c:ser>
        <c:ser>
          <c:idx val="13"/>
          <c:order val="13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Lower!$AQ$17:$AR$26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Lower!$BH$17:$BH$26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68B-B542-AED3-6241E092C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407336"/>
        <c:axId val="723062416"/>
      </c:lineChart>
      <c:catAx>
        <c:axId val="68840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062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3062416"/>
        <c:scaling>
          <c:orientation val="minMax"/>
          <c:max val="0.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4693877551020456E-2"/>
              <c:y val="0.430509186351706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8407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632674487117695"/>
          <c:y val="0.89830650829663194"/>
          <c:w val="0.68163329583802024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Ponds Chl-a</a:t>
            </a:r>
          </a:p>
        </c:rich>
      </c:tx>
      <c:layout>
        <c:manualLayout>
          <c:xMode val="edge"/>
          <c:yMode val="edge"/>
          <c:x val="0.41870004054371229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72379105490801"/>
          <c:y val="0.12881377253338938"/>
          <c:w val="0.8638228527987909"/>
          <c:h val="0.64067902654764786"/>
        </c:manualLayout>
      </c:layout>
      <c:lineChart>
        <c:grouping val="standard"/>
        <c:varyColors val="0"/>
        <c:ser>
          <c:idx val="0"/>
          <c:order val="0"/>
          <c:tx>
            <c:strRef>
              <c:f>Ponds!$X$28</c:f>
              <c:strCache>
                <c:ptCount val="1"/>
                <c:pt idx="0">
                  <c:v>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Ponds!$W$29:$W$38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Ponds!$X$29:$X$38</c:f>
              <c:numCache>
                <c:formatCode>General</c:formatCode>
                <c:ptCount val="10"/>
                <c:pt idx="1">
                  <c:v>12.85</c:v>
                </c:pt>
                <c:pt idx="2">
                  <c:v>6.75</c:v>
                </c:pt>
                <c:pt idx="3">
                  <c:v>32.5</c:v>
                </c:pt>
                <c:pt idx="4">
                  <c:v>57.566666666666663</c:v>
                </c:pt>
                <c:pt idx="5">
                  <c:v>76.349999999999994</c:v>
                </c:pt>
                <c:pt idx="6">
                  <c:v>68.3</c:v>
                </c:pt>
                <c:pt idx="7">
                  <c:v>75</c:v>
                </c:pt>
                <c:pt idx="8">
                  <c:v>11.55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4-7B48-8104-E378AA15D43F}"/>
            </c:ext>
          </c:extLst>
        </c:ser>
        <c:ser>
          <c:idx val="1"/>
          <c:order val="1"/>
          <c:tx>
            <c:strRef>
              <c:f>Ponds!$Y$28</c:f>
              <c:strCache>
                <c:ptCount val="1"/>
                <c:pt idx="0">
                  <c:v>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Ponds!$W$29:$W$38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Ponds!$Y$29:$Y$38</c:f>
              <c:numCache>
                <c:formatCode>General</c:formatCode>
                <c:ptCount val="10"/>
                <c:pt idx="0">
                  <c:v>3.4</c:v>
                </c:pt>
                <c:pt idx="1">
                  <c:v>2.9</c:v>
                </c:pt>
                <c:pt idx="2">
                  <c:v>95.1</c:v>
                </c:pt>
                <c:pt idx="3">
                  <c:v>2.8499999999999996</c:v>
                </c:pt>
                <c:pt idx="4">
                  <c:v>3.6500000000000004</c:v>
                </c:pt>
                <c:pt idx="5">
                  <c:v>6.15</c:v>
                </c:pt>
                <c:pt idx="6">
                  <c:v>27.9</c:v>
                </c:pt>
                <c:pt idx="7">
                  <c:v>3.4</c:v>
                </c:pt>
                <c:pt idx="8">
                  <c:v>1.4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4-7B48-8104-E378AA15D43F}"/>
            </c:ext>
          </c:extLst>
        </c:ser>
        <c:ser>
          <c:idx val="2"/>
          <c:order val="2"/>
          <c:tx>
            <c:strRef>
              <c:f>Ponds!$Z$28</c:f>
              <c:strCache>
                <c:ptCount val="1"/>
                <c:pt idx="0">
                  <c:v>3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Ponds!$W$29:$W$38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Ponds!$Z$29:$Z$38</c:f>
              <c:numCache>
                <c:formatCode>General</c:formatCode>
                <c:ptCount val="10"/>
                <c:pt idx="0">
                  <c:v>7.2</c:v>
                </c:pt>
                <c:pt idx="1">
                  <c:v>7.15</c:v>
                </c:pt>
                <c:pt idx="2">
                  <c:v>27.75</c:v>
                </c:pt>
                <c:pt idx="3">
                  <c:v>12.95</c:v>
                </c:pt>
                <c:pt idx="4">
                  <c:v>57.6</c:v>
                </c:pt>
                <c:pt idx="5">
                  <c:v>78</c:v>
                </c:pt>
                <c:pt idx="6">
                  <c:v>103.45</c:v>
                </c:pt>
                <c:pt idx="7">
                  <c:v>65.2</c:v>
                </c:pt>
                <c:pt idx="8">
                  <c:v>11.8</c:v>
                </c:pt>
                <c:pt idx="9">
                  <c:v>14.2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4-7B48-8104-E378AA15D43F}"/>
            </c:ext>
          </c:extLst>
        </c:ser>
        <c:ser>
          <c:idx val="3"/>
          <c:order val="3"/>
          <c:tx>
            <c:strRef>
              <c:f>Ponds!$AA$28</c:f>
              <c:strCache>
                <c:ptCount val="1"/>
                <c:pt idx="0">
                  <c:v>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CCFF"/>
              </a:solidFill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Ponds!$W$29:$W$38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Ponds!$AA$29:$AA$38</c:f>
              <c:numCache>
                <c:formatCode>General</c:formatCode>
                <c:ptCount val="10"/>
                <c:pt idx="1">
                  <c:v>5.85</c:v>
                </c:pt>
                <c:pt idx="2">
                  <c:v>5.15</c:v>
                </c:pt>
                <c:pt idx="3">
                  <c:v>5.45</c:v>
                </c:pt>
                <c:pt idx="4">
                  <c:v>44.15</c:v>
                </c:pt>
                <c:pt idx="5">
                  <c:v>5.8000000000000007</c:v>
                </c:pt>
                <c:pt idx="6">
                  <c:v>2.8</c:v>
                </c:pt>
                <c:pt idx="7">
                  <c:v>6.35</c:v>
                </c:pt>
                <c:pt idx="8">
                  <c:v>12.7</c:v>
                </c:pt>
                <c:pt idx="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E4-7B48-8104-E378AA15D43F}"/>
            </c:ext>
          </c:extLst>
        </c:ser>
        <c:ser>
          <c:idx val="5"/>
          <c:order val="4"/>
          <c:tx>
            <c:strRef>
              <c:f>Ponds!$AC$28</c:f>
              <c:strCache>
                <c:ptCount val="1"/>
                <c:pt idx="0">
                  <c:v>7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Ponds!$W$29:$W$38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Ponds!$AC$29:$AC$38</c:f>
              <c:numCache>
                <c:formatCode>General</c:formatCode>
                <c:ptCount val="10"/>
                <c:pt idx="0">
                  <c:v>8.8000000000000007</c:v>
                </c:pt>
                <c:pt idx="1">
                  <c:v>8.5500000000000007</c:v>
                </c:pt>
                <c:pt idx="2">
                  <c:v>6.8</c:v>
                </c:pt>
                <c:pt idx="3">
                  <c:v>11.55</c:v>
                </c:pt>
                <c:pt idx="4">
                  <c:v>5</c:v>
                </c:pt>
                <c:pt idx="5">
                  <c:v>4.8</c:v>
                </c:pt>
                <c:pt idx="6">
                  <c:v>2.65</c:v>
                </c:pt>
                <c:pt idx="7">
                  <c:v>9.0500000000000007</c:v>
                </c:pt>
                <c:pt idx="8">
                  <c:v>5.05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E4-7B48-8104-E378AA15D43F}"/>
            </c:ext>
          </c:extLst>
        </c:ser>
        <c:ser>
          <c:idx val="7"/>
          <c:order val="5"/>
          <c:tx>
            <c:strRef>
              <c:f>Ponds!$AD$28</c:f>
              <c:strCache>
                <c:ptCount val="1"/>
                <c:pt idx="0">
                  <c:v>9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Ponds!$W$29:$W$38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Ponds!$AD$29:$AD$38</c:f>
              <c:numCache>
                <c:formatCode>General</c:formatCode>
                <c:ptCount val="10"/>
                <c:pt idx="0">
                  <c:v>1.7</c:v>
                </c:pt>
                <c:pt idx="1">
                  <c:v>30.1</c:v>
                </c:pt>
                <c:pt idx="3">
                  <c:v>7.6</c:v>
                </c:pt>
                <c:pt idx="4">
                  <c:v>5.35</c:v>
                </c:pt>
                <c:pt idx="5">
                  <c:v>21.1</c:v>
                </c:pt>
                <c:pt idx="6">
                  <c:v>1.7</c:v>
                </c:pt>
                <c:pt idx="7">
                  <c:v>7</c:v>
                </c:pt>
                <c:pt idx="8">
                  <c:v>6.1999999999999993</c:v>
                </c:pt>
                <c:pt idx="9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E4-7B48-8104-E378AA15D43F}"/>
            </c:ext>
          </c:extLst>
        </c:ser>
        <c:ser>
          <c:idx val="8"/>
          <c:order val="6"/>
          <c:tx>
            <c:strRef>
              <c:f>Ponds!$AE$28</c:f>
              <c:strCache>
                <c:ptCount val="1"/>
                <c:pt idx="0">
                  <c:v>12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strRef>
              <c:f>Ponds!$W$29:$W$38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Ponds!$AE$29:$AE$38</c:f>
              <c:numCache>
                <c:formatCode>General</c:formatCode>
                <c:ptCount val="10"/>
                <c:pt idx="0">
                  <c:v>3.4</c:v>
                </c:pt>
                <c:pt idx="1">
                  <c:v>7.5</c:v>
                </c:pt>
                <c:pt idx="2">
                  <c:v>2.25</c:v>
                </c:pt>
                <c:pt idx="3">
                  <c:v>3.45</c:v>
                </c:pt>
                <c:pt idx="4">
                  <c:v>9.6566666666666663</c:v>
                </c:pt>
                <c:pt idx="5">
                  <c:v>3.4</c:v>
                </c:pt>
                <c:pt idx="6">
                  <c:v>2.5</c:v>
                </c:pt>
                <c:pt idx="7">
                  <c:v>3.7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E4-7B48-8104-E378AA15D43F}"/>
            </c:ext>
          </c:extLst>
        </c:ser>
        <c:ser>
          <c:idx val="9"/>
          <c:order val="7"/>
          <c:tx>
            <c:strRef>
              <c:f>Ponds!$AF$28</c:f>
              <c:strCache>
                <c:ptCount val="1"/>
                <c:pt idx="0">
                  <c:v>13</c:v>
                </c:pt>
              </c:strCache>
            </c:strRef>
          </c:tx>
          <c:spPr>
            <a:ln w="12700">
              <a:solidFill>
                <a:srgbClr val="69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9FFFF"/>
              </a:solidFill>
              <a:ln>
                <a:solidFill>
                  <a:srgbClr val="69FFFF"/>
                </a:solidFill>
                <a:prstDash val="solid"/>
              </a:ln>
            </c:spPr>
          </c:marker>
          <c:cat>
            <c:strRef>
              <c:f>Ponds!$W$29:$W$38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Ponds!$AF$29:$AF$38</c:f>
              <c:numCache>
                <c:formatCode>General</c:formatCode>
                <c:ptCount val="10"/>
                <c:pt idx="0">
                  <c:v>10</c:v>
                </c:pt>
                <c:pt idx="1">
                  <c:v>7.45</c:v>
                </c:pt>
                <c:pt idx="2">
                  <c:v>5.6</c:v>
                </c:pt>
                <c:pt idx="3">
                  <c:v>14.05</c:v>
                </c:pt>
                <c:pt idx="4">
                  <c:v>15.233333333333334</c:v>
                </c:pt>
                <c:pt idx="5">
                  <c:v>21.7</c:v>
                </c:pt>
                <c:pt idx="6">
                  <c:v>15.2</c:v>
                </c:pt>
                <c:pt idx="7">
                  <c:v>13.75</c:v>
                </c:pt>
                <c:pt idx="8">
                  <c:v>16.25</c:v>
                </c:pt>
                <c:pt idx="9">
                  <c:v>39.700000000000003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E4-7B48-8104-E378AA15D43F}"/>
            </c:ext>
          </c:extLst>
        </c:ser>
        <c:ser>
          <c:idx val="10"/>
          <c:order val="8"/>
          <c:tx>
            <c:strRef>
              <c:f>Ponds!$AG$28</c:f>
              <c:strCache>
                <c:ptCount val="1"/>
                <c:pt idx="0">
                  <c:v>14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Ponds!$W$29:$W$38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Ponds!$AG$29:$AG$38</c:f>
              <c:numCache>
                <c:formatCode>General</c:formatCode>
                <c:ptCount val="10"/>
                <c:pt idx="0">
                  <c:v>3.6</c:v>
                </c:pt>
                <c:pt idx="1">
                  <c:v>4.4000000000000004</c:v>
                </c:pt>
                <c:pt idx="2">
                  <c:v>1.55</c:v>
                </c:pt>
                <c:pt idx="3">
                  <c:v>0.9</c:v>
                </c:pt>
                <c:pt idx="4">
                  <c:v>3.6500000000000004</c:v>
                </c:pt>
                <c:pt idx="5">
                  <c:v>1.4</c:v>
                </c:pt>
                <c:pt idx="6">
                  <c:v>1.1499999999999999</c:v>
                </c:pt>
                <c:pt idx="7">
                  <c:v>1.65</c:v>
                </c:pt>
                <c:pt idx="8">
                  <c:v>2.6</c:v>
                </c:pt>
                <c:pt idx="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E4-7B48-8104-E378AA15D43F}"/>
            </c:ext>
          </c:extLst>
        </c:ser>
        <c:ser>
          <c:idx val="11"/>
          <c:order val="9"/>
          <c:tx>
            <c:strRef>
              <c:f>Ponds!$AH$28</c:f>
              <c:strCache>
                <c:ptCount val="1"/>
                <c:pt idx="0">
                  <c:v>15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Ponds!$W$29:$W$38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Ponds!$AH$29:$AH$38</c:f>
              <c:numCache>
                <c:formatCode>General</c:formatCode>
                <c:ptCount val="10"/>
                <c:pt idx="1">
                  <c:v>10</c:v>
                </c:pt>
                <c:pt idx="2">
                  <c:v>10.75</c:v>
                </c:pt>
                <c:pt idx="3">
                  <c:v>8</c:v>
                </c:pt>
                <c:pt idx="4">
                  <c:v>9.2000000000000011</c:v>
                </c:pt>
                <c:pt idx="5">
                  <c:v>6.95</c:v>
                </c:pt>
                <c:pt idx="6">
                  <c:v>8.6</c:v>
                </c:pt>
                <c:pt idx="7">
                  <c:v>7.05</c:v>
                </c:pt>
                <c:pt idx="8">
                  <c:v>8.1999999999999993</c:v>
                </c:pt>
                <c:pt idx="9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E4-7B48-8104-E378AA15D43F}"/>
            </c:ext>
          </c:extLst>
        </c:ser>
        <c:ser>
          <c:idx val="6"/>
          <c:order val="1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Ponds!$W$29:$W$38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Ponds!$AJ$29:$AJ$38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E4-7B48-8104-E378AA15D43F}"/>
            </c:ext>
          </c:extLst>
        </c:ser>
        <c:ser>
          <c:idx val="12"/>
          <c:order val="1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Ponds!$W$29:$W$38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Ponds!$AJ$29:$AJ$38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6E4-7B48-8104-E378AA15D43F}"/>
            </c:ext>
          </c:extLst>
        </c:ser>
        <c:ser>
          <c:idx val="13"/>
          <c:order val="12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Ponds!$W$29:$W$38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Ponds!$AK$29:$AK$38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6E4-7B48-8104-E378AA15D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063200"/>
        <c:axId val="723063592"/>
      </c:lineChart>
      <c:catAx>
        <c:axId val="72306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063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306359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Symbol"/>
                  </a:rPr>
                  <a:t>m</a:t>
                </a: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g/L</a:t>
                </a:r>
              </a:p>
            </c:rich>
          </c:tx>
          <c:layout>
            <c:manualLayout>
              <c:xMode val="edge"/>
              <c:yMode val="edge"/>
              <c:x val="1.2195121951219513E-2"/>
              <c:y val="0.400000711775435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063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4.8780487804878127E-2"/>
          <c:y val="0.91525566083900523"/>
          <c:w val="0.89227812986791188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Ponds DO</a:t>
            </a:r>
          </a:p>
        </c:rich>
      </c:tx>
      <c:layout>
        <c:manualLayout>
          <c:xMode val="edge"/>
          <c:yMode val="edge"/>
          <c:x val="0.4397031539888685"/>
          <c:y val="3.3240997229916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777365491651209E-2"/>
          <c:y val="9.972312657322141E-2"/>
          <c:w val="0.87384044526901716"/>
          <c:h val="0.64543023587668269"/>
        </c:manualLayout>
      </c:layout>
      <c:lineChart>
        <c:grouping val="standard"/>
        <c:varyColors val="0"/>
        <c:ser>
          <c:idx val="0"/>
          <c:order val="0"/>
          <c:tx>
            <c:strRef>
              <c:f>Ponds!$X$41</c:f>
              <c:strCache>
                <c:ptCount val="1"/>
                <c:pt idx="0">
                  <c:v>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Ponds!$W$42:$W$51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Ponds!$X$42:$X$51</c:f>
              <c:numCache>
                <c:formatCode>General</c:formatCode>
                <c:ptCount val="10"/>
                <c:pt idx="1">
                  <c:v>10.64</c:v>
                </c:pt>
                <c:pt idx="2">
                  <c:v>8.06</c:v>
                </c:pt>
                <c:pt idx="3">
                  <c:v>5.6400000000000006</c:v>
                </c:pt>
                <c:pt idx="4">
                  <c:v>7.4433333333333325</c:v>
                </c:pt>
                <c:pt idx="5">
                  <c:v>7.3149999999999995</c:v>
                </c:pt>
                <c:pt idx="6">
                  <c:v>8.9</c:v>
                </c:pt>
                <c:pt idx="7">
                  <c:v>6.47</c:v>
                </c:pt>
                <c:pt idx="8">
                  <c:v>9.48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5-644C-BEC8-B2BE2000AD36}"/>
            </c:ext>
          </c:extLst>
        </c:ser>
        <c:ser>
          <c:idx val="1"/>
          <c:order val="1"/>
          <c:tx>
            <c:strRef>
              <c:f>Ponds!$Y$41</c:f>
              <c:strCache>
                <c:ptCount val="1"/>
                <c:pt idx="0">
                  <c:v>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Ponds!$W$42:$W$51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Ponds!$Y$42:$Y$51</c:f>
              <c:numCache>
                <c:formatCode>General</c:formatCode>
                <c:ptCount val="10"/>
                <c:pt idx="0">
                  <c:v>10.7</c:v>
                </c:pt>
                <c:pt idx="1">
                  <c:v>10.030000000000001</c:v>
                </c:pt>
                <c:pt idx="2">
                  <c:v>11.23</c:v>
                </c:pt>
                <c:pt idx="3">
                  <c:v>8.7949999999999999</c:v>
                </c:pt>
                <c:pt idx="4">
                  <c:v>9.3449999999999989</c:v>
                </c:pt>
                <c:pt idx="5">
                  <c:v>8.9250000000000007</c:v>
                </c:pt>
                <c:pt idx="6">
                  <c:v>5.53</c:v>
                </c:pt>
                <c:pt idx="7">
                  <c:v>1.68</c:v>
                </c:pt>
                <c:pt idx="8">
                  <c:v>10.8</c:v>
                </c:pt>
                <c:pt idx="9">
                  <c:v>9.7799999999999994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5-644C-BEC8-B2BE2000AD36}"/>
            </c:ext>
          </c:extLst>
        </c:ser>
        <c:ser>
          <c:idx val="2"/>
          <c:order val="2"/>
          <c:tx>
            <c:strRef>
              <c:f>Ponds!$Z$41</c:f>
              <c:strCache>
                <c:ptCount val="1"/>
                <c:pt idx="0">
                  <c:v>3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Ponds!$W$42:$W$51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Ponds!$Z$42:$Z$51</c:f>
              <c:numCache>
                <c:formatCode>General</c:formatCode>
                <c:ptCount val="10"/>
                <c:pt idx="0">
                  <c:v>8.81</c:v>
                </c:pt>
                <c:pt idx="1">
                  <c:v>9.14</c:v>
                </c:pt>
                <c:pt idx="2">
                  <c:v>11.45</c:v>
                </c:pt>
                <c:pt idx="3">
                  <c:v>10.51</c:v>
                </c:pt>
                <c:pt idx="4">
                  <c:v>10.430000000000001</c:v>
                </c:pt>
                <c:pt idx="5">
                  <c:v>11.370000000000001</c:v>
                </c:pt>
                <c:pt idx="6">
                  <c:v>4.25</c:v>
                </c:pt>
                <c:pt idx="7">
                  <c:v>7.8800000000000008</c:v>
                </c:pt>
                <c:pt idx="8">
                  <c:v>10.3</c:v>
                </c:pt>
                <c:pt idx="9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95-644C-BEC8-B2BE2000AD36}"/>
            </c:ext>
          </c:extLst>
        </c:ser>
        <c:ser>
          <c:idx val="3"/>
          <c:order val="3"/>
          <c:tx>
            <c:strRef>
              <c:f>Ponds!$AA$41</c:f>
              <c:strCache>
                <c:ptCount val="1"/>
                <c:pt idx="0">
                  <c:v>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CCFF"/>
              </a:solidFill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Ponds!$W$42:$W$51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Ponds!$AA$42:$AA$51</c:f>
              <c:numCache>
                <c:formatCode>General</c:formatCode>
                <c:ptCount val="10"/>
                <c:pt idx="1">
                  <c:v>10.295</c:v>
                </c:pt>
                <c:pt idx="2">
                  <c:v>10.175000000000001</c:v>
                </c:pt>
                <c:pt idx="3">
                  <c:v>11.7</c:v>
                </c:pt>
                <c:pt idx="4">
                  <c:v>10.6</c:v>
                </c:pt>
                <c:pt idx="5">
                  <c:v>5.5049999999999999</c:v>
                </c:pt>
                <c:pt idx="6">
                  <c:v>5.6</c:v>
                </c:pt>
                <c:pt idx="7">
                  <c:v>5.3250000000000002</c:v>
                </c:pt>
                <c:pt idx="8">
                  <c:v>11.8</c:v>
                </c:pt>
                <c:pt idx="9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95-644C-BEC8-B2BE2000AD36}"/>
            </c:ext>
          </c:extLst>
        </c:ser>
        <c:ser>
          <c:idx val="5"/>
          <c:order val="4"/>
          <c:tx>
            <c:strRef>
              <c:f>Ponds!$AC$41</c:f>
              <c:strCache>
                <c:ptCount val="1"/>
                <c:pt idx="0">
                  <c:v>7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Ponds!$W$42:$W$51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Ponds!$AC$42:$AC$51</c:f>
              <c:numCache>
                <c:formatCode>General</c:formatCode>
                <c:ptCount val="10"/>
                <c:pt idx="0">
                  <c:v>9.6</c:v>
                </c:pt>
                <c:pt idx="1">
                  <c:v>9.98</c:v>
                </c:pt>
                <c:pt idx="2">
                  <c:v>11.2</c:v>
                </c:pt>
                <c:pt idx="3">
                  <c:v>12.205</c:v>
                </c:pt>
                <c:pt idx="4">
                  <c:v>11.566666666666668</c:v>
                </c:pt>
                <c:pt idx="5">
                  <c:v>11.4</c:v>
                </c:pt>
                <c:pt idx="6">
                  <c:v>2.52</c:v>
                </c:pt>
                <c:pt idx="7">
                  <c:v>7.03</c:v>
                </c:pt>
                <c:pt idx="8">
                  <c:v>10.07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95-644C-BEC8-B2BE2000AD36}"/>
            </c:ext>
          </c:extLst>
        </c:ser>
        <c:ser>
          <c:idx val="7"/>
          <c:order val="5"/>
          <c:tx>
            <c:strRef>
              <c:f>Ponds!$AD$41</c:f>
              <c:strCache>
                <c:ptCount val="1"/>
                <c:pt idx="0">
                  <c:v>9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Ponds!$W$42:$W$51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Ponds!$AD$42:$AD$51</c:f>
              <c:numCache>
                <c:formatCode>General</c:formatCode>
                <c:ptCount val="10"/>
                <c:pt idx="0">
                  <c:v>9.2799999999999994</c:v>
                </c:pt>
                <c:pt idx="1">
                  <c:v>9.7750000000000004</c:v>
                </c:pt>
                <c:pt idx="3">
                  <c:v>7.63</c:v>
                </c:pt>
                <c:pt idx="4">
                  <c:v>7.1899999999999995</c:v>
                </c:pt>
                <c:pt idx="5">
                  <c:v>8.49</c:v>
                </c:pt>
                <c:pt idx="7">
                  <c:v>2.79</c:v>
                </c:pt>
                <c:pt idx="8">
                  <c:v>8.1349999999999998</c:v>
                </c:pt>
                <c:pt idx="9">
                  <c:v>8.74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95-644C-BEC8-B2BE2000AD36}"/>
            </c:ext>
          </c:extLst>
        </c:ser>
        <c:ser>
          <c:idx val="8"/>
          <c:order val="6"/>
          <c:tx>
            <c:strRef>
              <c:f>Ponds!$AE$41</c:f>
              <c:strCache>
                <c:ptCount val="1"/>
                <c:pt idx="0">
                  <c:v>12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strRef>
              <c:f>Ponds!$W$42:$W$51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Ponds!$AE$42:$AE$51</c:f>
              <c:numCache>
                <c:formatCode>General</c:formatCode>
                <c:ptCount val="10"/>
                <c:pt idx="0">
                  <c:v>10.8</c:v>
                </c:pt>
                <c:pt idx="1">
                  <c:v>10.285</c:v>
                </c:pt>
                <c:pt idx="2">
                  <c:v>14.425000000000001</c:v>
                </c:pt>
                <c:pt idx="3">
                  <c:v>11.82</c:v>
                </c:pt>
                <c:pt idx="4">
                  <c:v>10.26</c:v>
                </c:pt>
                <c:pt idx="5">
                  <c:v>10.1</c:v>
                </c:pt>
                <c:pt idx="6">
                  <c:v>2.0499999999999998</c:v>
                </c:pt>
                <c:pt idx="7">
                  <c:v>6.0249999999999995</c:v>
                </c:pt>
                <c:pt idx="8">
                  <c:v>9.375</c:v>
                </c:pt>
                <c:pt idx="9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95-644C-BEC8-B2BE2000AD36}"/>
            </c:ext>
          </c:extLst>
        </c:ser>
        <c:ser>
          <c:idx val="9"/>
          <c:order val="7"/>
          <c:tx>
            <c:strRef>
              <c:f>Ponds!$AF$41</c:f>
              <c:strCache>
                <c:ptCount val="1"/>
                <c:pt idx="0">
                  <c:v>13</c:v>
                </c:pt>
              </c:strCache>
            </c:strRef>
          </c:tx>
          <c:spPr>
            <a:ln w="12700">
              <a:solidFill>
                <a:srgbClr val="69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9FFFF"/>
              </a:solidFill>
              <a:ln>
                <a:solidFill>
                  <a:srgbClr val="69FFFF"/>
                </a:solidFill>
                <a:prstDash val="solid"/>
              </a:ln>
            </c:spPr>
          </c:marker>
          <c:cat>
            <c:strRef>
              <c:f>Ponds!$W$42:$W$51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Ponds!$AF$42:$AF$51</c:f>
              <c:numCache>
                <c:formatCode>General</c:formatCode>
                <c:ptCount val="10"/>
                <c:pt idx="0">
                  <c:v>8.81</c:v>
                </c:pt>
                <c:pt idx="1">
                  <c:v>8.7899999999999991</c:v>
                </c:pt>
                <c:pt idx="2">
                  <c:v>8.26</c:v>
                </c:pt>
                <c:pt idx="3">
                  <c:v>7.52</c:v>
                </c:pt>
                <c:pt idx="4">
                  <c:v>8.8133333333333326</c:v>
                </c:pt>
                <c:pt idx="5">
                  <c:v>7.7549999999999999</c:v>
                </c:pt>
                <c:pt idx="7">
                  <c:v>4.9499999999999993</c:v>
                </c:pt>
                <c:pt idx="8">
                  <c:v>8.7100000000000009</c:v>
                </c:pt>
                <c:pt idx="9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95-644C-BEC8-B2BE2000AD36}"/>
            </c:ext>
          </c:extLst>
        </c:ser>
        <c:ser>
          <c:idx val="10"/>
          <c:order val="8"/>
          <c:tx>
            <c:strRef>
              <c:f>Ponds!$AG$41</c:f>
              <c:strCache>
                <c:ptCount val="1"/>
                <c:pt idx="0">
                  <c:v>14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Ponds!$W$42:$W$51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Ponds!$AG$42:$AG$51</c:f>
              <c:numCache>
                <c:formatCode>General</c:formatCode>
                <c:ptCount val="10"/>
                <c:pt idx="0">
                  <c:v>11.2</c:v>
                </c:pt>
                <c:pt idx="1">
                  <c:v>10.9</c:v>
                </c:pt>
                <c:pt idx="2">
                  <c:v>8.2650000000000006</c:v>
                </c:pt>
                <c:pt idx="3">
                  <c:v>7.4</c:v>
                </c:pt>
                <c:pt idx="4">
                  <c:v>7.8149999999999995</c:v>
                </c:pt>
                <c:pt idx="5">
                  <c:v>6.53</c:v>
                </c:pt>
                <c:pt idx="6">
                  <c:v>6.94</c:v>
                </c:pt>
                <c:pt idx="7">
                  <c:v>4.2349999999999994</c:v>
                </c:pt>
                <c:pt idx="8">
                  <c:v>13.845000000000001</c:v>
                </c:pt>
                <c:pt idx="9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95-644C-BEC8-B2BE2000AD36}"/>
            </c:ext>
          </c:extLst>
        </c:ser>
        <c:ser>
          <c:idx val="11"/>
          <c:order val="9"/>
          <c:tx>
            <c:strRef>
              <c:f>Ponds!$AH$41</c:f>
              <c:strCache>
                <c:ptCount val="1"/>
                <c:pt idx="0">
                  <c:v>15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Ponds!$W$42:$W$51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Ponds!$AH$42:$AH$51</c:f>
              <c:numCache>
                <c:formatCode>General</c:formatCode>
                <c:ptCount val="10"/>
                <c:pt idx="1">
                  <c:v>8.56</c:v>
                </c:pt>
                <c:pt idx="2">
                  <c:v>10.67</c:v>
                </c:pt>
                <c:pt idx="3">
                  <c:v>8.8000000000000007</c:v>
                </c:pt>
                <c:pt idx="4">
                  <c:v>9.9333333333333336</c:v>
                </c:pt>
                <c:pt idx="5">
                  <c:v>9.6349999999999998</c:v>
                </c:pt>
                <c:pt idx="6">
                  <c:v>9.9</c:v>
                </c:pt>
                <c:pt idx="7">
                  <c:v>5.82</c:v>
                </c:pt>
                <c:pt idx="8">
                  <c:v>5.71</c:v>
                </c:pt>
                <c:pt idx="9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95-644C-BEC8-B2BE2000AD36}"/>
            </c:ext>
          </c:extLst>
        </c:ser>
        <c:ser>
          <c:idx val="6"/>
          <c:order val="1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Ponds!$W$42:$W$51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Ponds!$AJ$42:$AJ$51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695-644C-BEC8-B2BE2000A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063984"/>
        <c:axId val="723064768"/>
      </c:lineChart>
      <c:catAx>
        <c:axId val="72306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064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3064768"/>
        <c:scaling>
          <c:orientation val="minMax"/>
          <c:max val="1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9.2764378478664318E-3"/>
              <c:y val="0.376731883583804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063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0"/>
        <c:delete val="1"/>
      </c:legendEntry>
      <c:layout>
        <c:manualLayout>
          <c:xMode val="edge"/>
          <c:yMode val="edge"/>
          <c:x val="0.1243042671614101"/>
          <c:y val="0.93074908572716497"/>
          <c:w val="0.81447124304267171"/>
          <c:h val="6.09418282548476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Ponds water clarity</a:t>
            </a:r>
          </a:p>
        </c:rich>
      </c:tx>
      <c:layout>
        <c:manualLayout>
          <c:xMode val="edge"/>
          <c:yMode val="edge"/>
          <c:x val="0.37322557804006773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334780020660356E-2"/>
          <c:y val="0.11864426417549023"/>
          <c:w val="0.87829701593501985"/>
          <c:h val="0.67796722385994412"/>
        </c:manualLayout>
      </c:layout>
      <c:lineChart>
        <c:grouping val="standard"/>
        <c:varyColors val="0"/>
        <c:ser>
          <c:idx val="0"/>
          <c:order val="0"/>
          <c:tx>
            <c:strRef>
              <c:f>Ponds!$X$54</c:f>
              <c:strCache>
                <c:ptCount val="1"/>
                <c:pt idx="0">
                  <c:v>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Ponds!$W$55:$W$64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Ponds!$X$55:$X$64</c:f>
              <c:numCache>
                <c:formatCode>General</c:formatCode>
                <c:ptCount val="10"/>
                <c:pt idx="1">
                  <c:v>13.5</c:v>
                </c:pt>
                <c:pt idx="2">
                  <c:v>18</c:v>
                </c:pt>
                <c:pt idx="3">
                  <c:v>12</c:v>
                </c:pt>
                <c:pt idx="4">
                  <c:v>8.5</c:v>
                </c:pt>
                <c:pt idx="5">
                  <c:v>7.5</c:v>
                </c:pt>
                <c:pt idx="6">
                  <c:v>6.5</c:v>
                </c:pt>
                <c:pt idx="7">
                  <c:v>5.5</c:v>
                </c:pt>
                <c:pt idx="8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0-B843-B98D-DB3B040A4C8E}"/>
            </c:ext>
          </c:extLst>
        </c:ser>
        <c:ser>
          <c:idx val="1"/>
          <c:order val="1"/>
          <c:tx>
            <c:strRef>
              <c:f>Ponds!$Y$54</c:f>
              <c:strCache>
                <c:ptCount val="1"/>
                <c:pt idx="0">
                  <c:v>3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Ponds!$W$55:$W$64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Ponds!$Y$55:$Y$64</c:f>
              <c:numCache>
                <c:formatCode>General</c:formatCode>
                <c:ptCount val="10"/>
                <c:pt idx="0">
                  <c:v>52</c:v>
                </c:pt>
                <c:pt idx="1">
                  <c:v>37.5</c:v>
                </c:pt>
                <c:pt idx="2">
                  <c:v>33</c:v>
                </c:pt>
                <c:pt idx="3">
                  <c:v>36</c:v>
                </c:pt>
                <c:pt idx="4">
                  <c:v>22.7</c:v>
                </c:pt>
                <c:pt idx="5">
                  <c:v>22.5</c:v>
                </c:pt>
                <c:pt idx="6">
                  <c:v>24</c:v>
                </c:pt>
                <c:pt idx="7">
                  <c:v>27</c:v>
                </c:pt>
                <c:pt idx="8">
                  <c:v>39</c:v>
                </c:pt>
                <c:pt idx="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0-B843-B98D-DB3B040A4C8E}"/>
            </c:ext>
          </c:extLst>
        </c:ser>
        <c:ser>
          <c:idx val="2"/>
          <c:order val="2"/>
          <c:tx>
            <c:strRef>
              <c:f>Ponds!$Z$54</c:f>
              <c:strCache>
                <c:ptCount val="1"/>
                <c:pt idx="0">
                  <c:v>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CCFF"/>
              </a:solidFill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Ponds!$W$55:$W$64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Ponds!$Z$55:$Z$64</c:f>
              <c:numCache>
                <c:formatCode>General</c:formatCode>
                <c:ptCount val="10"/>
                <c:pt idx="1">
                  <c:v>60</c:v>
                </c:pt>
                <c:pt idx="2">
                  <c:v>57</c:v>
                </c:pt>
                <c:pt idx="3">
                  <c:v>61.5</c:v>
                </c:pt>
                <c:pt idx="4">
                  <c:v>69</c:v>
                </c:pt>
                <c:pt idx="5">
                  <c:v>63</c:v>
                </c:pt>
                <c:pt idx="6">
                  <c:v>63</c:v>
                </c:pt>
                <c:pt idx="7">
                  <c:v>52.5</c:v>
                </c:pt>
                <c:pt idx="8">
                  <c:v>60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C0-B843-B98D-DB3B040A4C8E}"/>
            </c:ext>
          </c:extLst>
        </c:ser>
        <c:ser>
          <c:idx val="4"/>
          <c:order val="3"/>
          <c:tx>
            <c:strRef>
              <c:f>Ponds!$AB$54</c:f>
              <c:strCache>
                <c:ptCount val="1"/>
                <c:pt idx="0">
                  <c:v>7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Ponds!$W$55:$W$64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Ponds!$AB$55:$AB$64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15.8</c:v>
                </c:pt>
                <c:pt idx="5">
                  <c:v>20.399999999999999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C0-B843-B98D-DB3B040A4C8E}"/>
            </c:ext>
          </c:extLst>
        </c:ser>
        <c:ser>
          <c:idx val="5"/>
          <c:order val="4"/>
          <c:tx>
            <c:strRef>
              <c:f>Ponds!$AC$54</c:f>
              <c:strCache>
                <c:ptCount val="1"/>
                <c:pt idx="0">
                  <c:v>12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strRef>
              <c:f>Ponds!$W$55:$W$64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Ponds!$AC$55:$AC$64</c:f>
              <c:numCache>
                <c:formatCode>General</c:formatCode>
                <c:ptCount val="10"/>
                <c:pt idx="0">
                  <c:v>15</c:v>
                </c:pt>
                <c:pt idx="1">
                  <c:v>24</c:v>
                </c:pt>
                <c:pt idx="2">
                  <c:v>25.5</c:v>
                </c:pt>
                <c:pt idx="3">
                  <c:v>24.5</c:v>
                </c:pt>
                <c:pt idx="4">
                  <c:v>22</c:v>
                </c:pt>
                <c:pt idx="5">
                  <c:v>22</c:v>
                </c:pt>
                <c:pt idx="6">
                  <c:v>27</c:v>
                </c:pt>
                <c:pt idx="7">
                  <c:v>21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C0-B843-B98D-DB3B040A4C8E}"/>
            </c:ext>
          </c:extLst>
        </c:ser>
        <c:ser>
          <c:idx val="6"/>
          <c:order val="5"/>
          <c:tx>
            <c:strRef>
              <c:f>Ponds!$AD$54</c:f>
              <c:strCache>
                <c:ptCount val="1"/>
                <c:pt idx="0">
                  <c:v>13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Ponds!$W$55:$W$64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Ponds!$AD$55:$AD$64</c:f>
              <c:numCache>
                <c:formatCode>General</c:formatCode>
                <c:ptCount val="10"/>
                <c:pt idx="0">
                  <c:v>24</c:v>
                </c:pt>
                <c:pt idx="1">
                  <c:v>29.5</c:v>
                </c:pt>
                <c:pt idx="2">
                  <c:v>24</c:v>
                </c:pt>
                <c:pt idx="3">
                  <c:v>28.5</c:v>
                </c:pt>
                <c:pt idx="4">
                  <c:v>21</c:v>
                </c:pt>
                <c:pt idx="5">
                  <c:v>28.5</c:v>
                </c:pt>
                <c:pt idx="6">
                  <c:v>21</c:v>
                </c:pt>
                <c:pt idx="7">
                  <c:v>26.5</c:v>
                </c:pt>
                <c:pt idx="8">
                  <c:v>25.5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C0-B843-B98D-DB3B040A4C8E}"/>
            </c:ext>
          </c:extLst>
        </c:ser>
        <c:ser>
          <c:idx val="7"/>
          <c:order val="6"/>
          <c:tx>
            <c:strRef>
              <c:f>Ponds!$AE$54</c:f>
              <c:strCache>
                <c:ptCount val="1"/>
                <c:pt idx="0">
                  <c:v>14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Ponds!$W$55:$W$64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Ponds!$AE$55:$AE$64</c:f>
              <c:numCache>
                <c:formatCode>General</c:formatCode>
                <c:ptCount val="10"/>
                <c:pt idx="0">
                  <c:v>21</c:v>
                </c:pt>
                <c:pt idx="1">
                  <c:v>22.5</c:v>
                </c:pt>
                <c:pt idx="2">
                  <c:v>29.5</c:v>
                </c:pt>
                <c:pt idx="3">
                  <c:v>27</c:v>
                </c:pt>
                <c:pt idx="4">
                  <c:v>17</c:v>
                </c:pt>
                <c:pt idx="5">
                  <c:v>29.5</c:v>
                </c:pt>
                <c:pt idx="6">
                  <c:v>26.5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C0-B843-B98D-DB3B040A4C8E}"/>
            </c:ext>
          </c:extLst>
        </c:ser>
        <c:ser>
          <c:idx val="8"/>
          <c:order val="7"/>
          <c:tx>
            <c:strRef>
              <c:f>Ponds!$AF$54</c:f>
              <c:strCache>
                <c:ptCount val="1"/>
                <c:pt idx="0">
                  <c:v>15</c:v>
                </c:pt>
              </c:strCache>
            </c:strRef>
          </c:tx>
          <c:spPr>
            <a:ln w="12700">
              <a:solidFill>
                <a:srgbClr val="339933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9933"/>
              </a:solidFill>
              <a:ln>
                <a:solidFill>
                  <a:srgbClr val="339933"/>
                </a:solidFill>
                <a:prstDash val="solid"/>
              </a:ln>
            </c:spPr>
          </c:marker>
          <c:cat>
            <c:strRef>
              <c:f>Ponds!$W$55:$W$64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Ponds!$AF$55:$AF$64</c:f>
              <c:numCache>
                <c:formatCode>General</c:formatCode>
                <c:ptCount val="10"/>
                <c:pt idx="1">
                  <c:v>18</c:v>
                </c:pt>
                <c:pt idx="2">
                  <c:v>27</c:v>
                </c:pt>
                <c:pt idx="3">
                  <c:v>19.5</c:v>
                </c:pt>
                <c:pt idx="4">
                  <c:v>22.7</c:v>
                </c:pt>
                <c:pt idx="5">
                  <c:v>18</c:v>
                </c:pt>
                <c:pt idx="6">
                  <c:v>36</c:v>
                </c:pt>
                <c:pt idx="7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C0-B843-B98D-DB3B040A4C8E}"/>
            </c:ext>
          </c:extLst>
        </c:ser>
        <c:ser>
          <c:idx val="9"/>
          <c:order val="8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Ponds!$W$55:$W$64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Ponds!$AH$55:$AH$64</c:f>
              <c:numCache>
                <c:formatCode>General</c:formatCode>
                <c:ptCount val="10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C0-B843-B98D-DB3B040A4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065552"/>
        <c:axId val="723065944"/>
      </c:lineChart>
      <c:catAx>
        <c:axId val="72306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065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3065944"/>
        <c:scaling>
          <c:orientation val="minMax"/>
          <c:max val="7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inches</a:t>
                </a:r>
              </a:p>
            </c:rich>
          </c:tx>
          <c:layout>
            <c:manualLayout>
              <c:xMode val="edge"/>
              <c:yMode val="edge"/>
              <c:x val="1.0141987829614604E-2"/>
              <c:y val="0.389831220250011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065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8"/>
        <c:delete val="1"/>
      </c:legendEntry>
      <c:layout>
        <c:manualLayout>
          <c:xMode val="edge"/>
          <c:yMode val="edge"/>
          <c:x val="0.13793124743788379"/>
          <c:y val="0.91525566083900523"/>
          <c:w val="0.72413856989985759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-3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Ponds NO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3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- N</a:t>
            </a:r>
          </a:p>
        </c:rich>
      </c:tx>
      <c:layout>
        <c:manualLayout>
          <c:xMode val="edge"/>
          <c:yMode val="edge"/>
          <c:x val="0.40980474499511088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56886023449034"/>
          <c:y val="0.20129870129870131"/>
          <c:w val="0.85098202164143233"/>
          <c:h val="0.58116883116883122"/>
        </c:manualLayout>
      </c:layout>
      <c:lineChart>
        <c:grouping val="standard"/>
        <c:varyColors val="0"/>
        <c:ser>
          <c:idx val="0"/>
          <c:order val="0"/>
          <c:tx>
            <c:strRef>
              <c:f>Ponds!$AX$3:$AX$4</c:f>
              <c:strCache>
                <c:ptCount val="2"/>
                <c:pt idx="0">
                  <c:v>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Ponds!$AV$4:$AV$13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Ponds!$AX$4:$AX$13</c:f>
              <c:numCache>
                <c:formatCode>General</c:formatCode>
                <c:ptCount val="10"/>
                <c:pt idx="1">
                  <c:v>0.79709694499999995</c:v>
                </c:pt>
                <c:pt idx="2">
                  <c:v>0.88967761000000001</c:v>
                </c:pt>
                <c:pt idx="3">
                  <c:v>1.2374196200000001</c:v>
                </c:pt>
                <c:pt idx="4">
                  <c:v>1.7636616682499997</c:v>
                </c:pt>
                <c:pt idx="5">
                  <c:v>0.109741959</c:v>
                </c:pt>
                <c:pt idx="6">
                  <c:v>0.19080649249999998</c:v>
                </c:pt>
                <c:pt idx="7">
                  <c:v>1.4124196575000001E-2</c:v>
                </c:pt>
                <c:pt idx="8">
                  <c:v>2.8733877124999998E-2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8-E349-9329-71114B495982}"/>
            </c:ext>
          </c:extLst>
        </c:ser>
        <c:ser>
          <c:idx val="1"/>
          <c:order val="1"/>
          <c:tx>
            <c:strRef>
              <c:f>Ponds!$AY$3:$AY$4</c:f>
              <c:strCache>
                <c:ptCount val="2"/>
                <c:pt idx="0">
                  <c:v>1</c:v>
                </c:pt>
                <c:pt idx="1">
                  <c:v>9.78</c:v>
                </c:pt>
              </c:strCache>
            </c:strRef>
          </c:tx>
          <c:cat>
            <c:strRef>
              <c:f>Ponds!$AV$5:$AW$13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Ponds!$AY$5:$AY$13</c:f>
            </c:numRef>
          </c:val>
          <c:smooth val="0"/>
          <c:extLst>
            <c:ext xmlns:c16="http://schemas.microsoft.com/office/drawing/2014/chart" uri="{C3380CC4-5D6E-409C-BE32-E72D297353CC}">
              <c16:uniqueId val="{00000001-E2B8-E349-9329-71114B495982}"/>
            </c:ext>
          </c:extLst>
        </c:ser>
        <c:ser>
          <c:idx val="2"/>
          <c:order val="2"/>
          <c:tx>
            <c:strRef>
              <c:f>Ponds!$AZ$3</c:f>
              <c:strCache>
                <c:ptCount val="1"/>
                <c:pt idx="0">
                  <c:v>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Ponds!$AV$4:$AV$13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Ponds!$AZ$4:$AZ$13</c:f>
              <c:numCache>
                <c:formatCode>General</c:formatCode>
                <c:ptCount val="10"/>
                <c:pt idx="0">
                  <c:v>2.2083875699999997</c:v>
                </c:pt>
                <c:pt idx="1">
                  <c:v>2.0977423849999997</c:v>
                </c:pt>
                <c:pt idx="2">
                  <c:v>2.1745165950000001</c:v>
                </c:pt>
                <c:pt idx="3">
                  <c:v>1.2283873600000002</c:v>
                </c:pt>
                <c:pt idx="4">
                  <c:v>2.6107747529999998</c:v>
                </c:pt>
                <c:pt idx="5">
                  <c:v>1.1741938000000001</c:v>
                </c:pt>
                <c:pt idx="6">
                  <c:v>0.75870983999999997</c:v>
                </c:pt>
                <c:pt idx="7">
                  <c:v>1.2374196200000001</c:v>
                </c:pt>
                <c:pt idx="8">
                  <c:v>0.57129044499999992</c:v>
                </c:pt>
                <c:pt idx="9">
                  <c:v>2.73225865E-3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B8-E349-9329-71114B495982}"/>
            </c:ext>
          </c:extLst>
        </c:ser>
        <c:ser>
          <c:idx val="3"/>
          <c:order val="3"/>
          <c:tx>
            <c:strRef>
              <c:f>Ponds!$BA$3:$BA$4</c:f>
              <c:strCache>
                <c:ptCount val="2"/>
                <c:pt idx="0">
                  <c:v>2</c:v>
                </c:pt>
                <c:pt idx="1">
                  <c:v>6.49</c:v>
                </c:pt>
              </c:strCache>
            </c:strRef>
          </c:tx>
          <c:cat>
            <c:strRef>
              <c:f>Ponds!$AV$5:$AW$13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Ponds!$BA$5:$BA$13</c:f>
            </c:numRef>
          </c:val>
          <c:smooth val="0"/>
          <c:extLst>
            <c:ext xmlns:c16="http://schemas.microsoft.com/office/drawing/2014/chart" uri="{C3380CC4-5D6E-409C-BE32-E72D297353CC}">
              <c16:uniqueId val="{00000003-E2B8-E349-9329-71114B495982}"/>
            </c:ext>
          </c:extLst>
        </c:ser>
        <c:ser>
          <c:idx val="4"/>
          <c:order val="4"/>
          <c:tx>
            <c:strRef>
              <c:f>Ponds!$BB$3</c:f>
              <c:strCache>
                <c:ptCount val="1"/>
                <c:pt idx="0">
                  <c:v>3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Ponds!$AV$4:$AV$13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Ponds!$BB$4:$BB$13</c:f>
              <c:numCache>
                <c:formatCode>General</c:formatCode>
                <c:ptCount val="10"/>
                <c:pt idx="0">
                  <c:v>1.465484185</c:v>
                </c:pt>
                <c:pt idx="1">
                  <c:v>1.2746776924999998</c:v>
                </c:pt>
                <c:pt idx="2">
                  <c:v>1.6495164824999999</c:v>
                </c:pt>
                <c:pt idx="3">
                  <c:v>1.9679036475</c:v>
                </c:pt>
                <c:pt idx="4">
                  <c:v>2.8203231849999999</c:v>
                </c:pt>
                <c:pt idx="5">
                  <c:v>0.41887105749999998</c:v>
                </c:pt>
                <c:pt idx="6">
                  <c:v>0.29603232149999997</c:v>
                </c:pt>
                <c:pt idx="7">
                  <c:v>0.72483886499999994</c:v>
                </c:pt>
                <c:pt idx="8">
                  <c:v>5.1935494999999997E-4</c:v>
                </c:pt>
                <c:pt idx="9">
                  <c:v>1.7612906999999998E-3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B8-E349-9329-71114B495982}"/>
            </c:ext>
          </c:extLst>
        </c:ser>
        <c:ser>
          <c:idx val="5"/>
          <c:order val="5"/>
          <c:tx>
            <c:strRef>
              <c:f>Ponds!$BC$3:$BC$4</c:f>
              <c:strCache>
                <c:ptCount val="2"/>
                <c:pt idx="0">
                  <c:v>3</c:v>
                </c:pt>
                <c:pt idx="1">
                  <c:v>1.465484185</c:v>
                </c:pt>
              </c:strCache>
            </c:strRef>
          </c:tx>
          <c:cat>
            <c:strRef>
              <c:f>Ponds!$AV$5:$AW$13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Ponds!$BC$5:$BC$13</c:f>
            </c:numRef>
          </c:val>
          <c:smooth val="0"/>
          <c:extLst>
            <c:ext xmlns:c16="http://schemas.microsoft.com/office/drawing/2014/chart" uri="{C3380CC4-5D6E-409C-BE32-E72D297353CC}">
              <c16:uniqueId val="{00000005-E2B8-E349-9329-71114B495982}"/>
            </c:ext>
          </c:extLst>
        </c:ser>
        <c:ser>
          <c:idx val="6"/>
          <c:order val="6"/>
          <c:tx>
            <c:strRef>
              <c:f>Ponds!$BD$3:$BD$4</c:f>
              <c:strCache>
                <c:ptCount val="2"/>
                <c:pt idx="0">
                  <c:v>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CCFF"/>
              </a:solidFill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Ponds!$AV$4:$AV$13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Ponds!$BD$4:$BD$13</c:f>
              <c:numCache>
                <c:formatCode>General</c:formatCode>
                <c:ptCount val="10"/>
                <c:pt idx="1">
                  <c:v>1.2103228400000001</c:v>
                </c:pt>
                <c:pt idx="2">
                  <c:v>0.75193564499999999</c:v>
                </c:pt>
                <c:pt idx="3">
                  <c:v>1.4462906325</c:v>
                </c:pt>
                <c:pt idx="4">
                  <c:v>1.1319679844999999</c:v>
                </c:pt>
                <c:pt idx="5">
                  <c:v>5.4306463249999999E-2</c:v>
                </c:pt>
                <c:pt idx="6">
                  <c:v>6.4129045999999995E-2</c:v>
                </c:pt>
                <c:pt idx="7">
                  <c:v>8.7612921999999996E-3</c:v>
                </c:pt>
                <c:pt idx="8">
                  <c:v>7.9032275000000003E-3</c:v>
                </c:pt>
                <c:pt idx="9">
                  <c:v>4.9677429999999993E-3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B8-E349-9329-71114B495982}"/>
            </c:ext>
          </c:extLst>
        </c:ser>
        <c:ser>
          <c:idx val="7"/>
          <c:order val="7"/>
          <c:tx>
            <c:strRef>
              <c:f>Ponds!$BE$3:$BE$4</c:f>
              <c:strCache>
                <c:ptCount val="2"/>
                <c:pt idx="0">
                  <c:v>5</c:v>
                </c:pt>
              </c:strCache>
            </c:strRef>
          </c:tx>
          <c:cat>
            <c:strRef>
              <c:f>Ponds!$AV$5:$AW$13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Ponds!$BE$5:$BE$13</c:f>
            </c:numRef>
          </c:val>
          <c:smooth val="0"/>
          <c:extLst>
            <c:ext xmlns:c16="http://schemas.microsoft.com/office/drawing/2014/chart" uri="{C3380CC4-5D6E-409C-BE32-E72D297353CC}">
              <c16:uniqueId val="{00000007-E2B8-E349-9329-71114B495982}"/>
            </c:ext>
          </c:extLst>
        </c:ser>
        <c:ser>
          <c:idx val="9"/>
          <c:order val="8"/>
          <c:tx>
            <c:strRef>
              <c:f>Ponds!$BG$3:$BG$4</c:f>
              <c:strCache>
                <c:ptCount val="2"/>
                <c:pt idx="0">
                  <c:v>6</c:v>
                </c:pt>
                <c:pt idx="1">
                  <c:v>5.28</c:v>
                </c:pt>
              </c:strCache>
            </c:strRef>
          </c:tx>
          <c:cat>
            <c:strRef>
              <c:f>Ponds!$AV$5:$AW$13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Ponds!$BG$5:$BG$13</c:f>
            </c:numRef>
          </c:val>
          <c:smooth val="0"/>
          <c:extLst>
            <c:ext xmlns:c16="http://schemas.microsoft.com/office/drawing/2014/chart" uri="{C3380CC4-5D6E-409C-BE32-E72D297353CC}">
              <c16:uniqueId val="{00000008-E2B8-E349-9329-71114B495982}"/>
            </c:ext>
          </c:extLst>
        </c:ser>
        <c:ser>
          <c:idx val="10"/>
          <c:order val="9"/>
          <c:tx>
            <c:strRef>
              <c:f>Ponds!$BH$3</c:f>
              <c:strCache>
                <c:ptCount val="1"/>
                <c:pt idx="0">
                  <c:v>7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Ponds!$AV$4:$AV$13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Ponds!$BH$4:$BH$13</c:f>
              <c:numCache>
                <c:formatCode>General</c:formatCode>
                <c:ptCount val="10"/>
                <c:pt idx="0">
                  <c:v>1.1922583200000001</c:v>
                </c:pt>
                <c:pt idx="1">
                  <c:v>1.0579034525</c:v>
                </c:pt>
                <c:pt idx="2">
                  <c:v>0.864838895</c:v>
                </c:pt>
                <c:pt idx="3">
                  <c:v>1.5253229074999999</c:v>
                </c:pt>
                <c:pt idx="4">
                  <c:v>2.3830112633333331</c:v>
                </c:pt>
                <c:pt idx="5">
                  <c:v>5.3629043749999994E-2</c:v>
                </c:pt>
                <c:pt idx="6">
                  <c:v>5.2838720999999998E-2</c:v>
                </c:pt>
                <c:pt idx="7">
                  <c:v>4.3761299699999999E-2</c:v>
                </c:pt>
                <c:pt idx="8">
                  <c:v>1.09290346E-2</c:v>
                </c:pt>
                <c:pt idx="9">
                  <c:v>4.4258073999999996E-3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B8-E349-9329-71114B495982}"/>
            </c:ext>
          </c:extLst>
        </c:ser>
        <c:ser>
          <c:idx val="11"/>
          <c:order val="10"/>
          <c:tx>
            <c:strRef>
              <c:f>Ponds!$BI$3:$BI$4</c:f>
              <c:strCache>
                <c:ptCount val="2"/>
                <c:pt idx="0">
                  <c:v>7</c:v>
                </c:pt>
                <c:pt idx="1">
                  <c:v>9.19</c:v>
                </c:pt>
              </c:strCache>
            </c:strRef>
          </c:tx>
          <c:cat>
            <c:strRef>
              <c:f>Ponds!$AV$5:$AW$13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Ponds!$BI$5:$BI$13</c:f>
            </c:numRef>
          </c:val>
          <c:smooth val="0"/>
          <c:extLst>
            <c:ext xmlns:c16="http://schemas.microsoft.com/office/drawing/2014/chart" uri="{C3380CC4-5D6E-409C-BE32-E72D297353CC}">
              <c16:uniqueId val="{0000000A-E2B8-E349-9329-71114B495982}"/>
            </c:ext>
          </c:extLst>
        </c:ser>
        <c:ser>
          <c:idx val="12"/>
          <c:order val="11"/>
          <c:tx>
            <c:strRef>
              <c:f>Ponds!$BJ$3</c:f>
              <c:strCache>
                <c:ptCount val="1"/>
                <c:pt idx="0">
                  <c:v>9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Ponds!$AV$4:$AV$13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Ponds!$BJ$4:$BJ$13</c:f>
              <c:numCache>
                <c:formatCode>General</c:formatCode>
                <c:ptCount val="10"/>
                <c:pt idx="0">
                  <c:v>2.075161735</c:v>
                </c:pt>
                <c:pt idx="1">
                  <c:v>2.3483876000000001</c:v>
                </c:pt>
                <c:pt idx="3">
                  <c:v>1.4745164450000001</c:v>
                </c:pt>
                <c:pt idx="4">
                  <c:v>2.6995167074999999</c:v>
                </c:pt>
                <c:pt idx="5">
                  <c:v>0.73612918999999988</c:v>
                </c:pt>
                <c:pt idx="6">
                  <c:v>0.54419366499999999</c:v>
                </c:pt>
                <c:pt idx="7">
                  <c:v>0.67391949924999994</c:v>
                </c:pt>
                <c:pt idx="8">
                  <c:v>3.3035490949999996E-2</c:v>
                </c:pt>
                <c:pt idx="9">
                  <c:v>2.1225811000000001E-2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2B8-E349-9329-71114B495982}"/>
            </c:ext>
          </c:extLst>
        </c:ser>
        <c:ser>
          <c:idx val="13"/>
          <c:order val="12"/>
          <c:tx>
            <c:strRef>
              <c:f>Ponds!$BK$3:$BK$4</c:f>
              <c:strCache>
                <c:ptCount val="2"/>
                <c:pt idx="0">
                  <c:v>9</c:v>
                </c:pt>
                <c:pt idx="1">
                  <c:v>6.84</c:v>
                </c:pt>
              </c:strCache>
            </c:strRef>
          </c:tx>
          <c:cat>
            <c:strRef>
              <c:f>Ponds!$AV$5:$AW$13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Ponds!$BK$5:$BK$13</c:f>
            </c:numRef>
          </c:val>
          <c:smooth val="0"/>
          <c:extLst>
            <c:ext xmlns:c16="http://schemas.microsoft.com/office/drawing/2014/chart" uri="{C3380CC4-5D6E-409C-BE32-E72D297353CC}">
              <c16:uniqueId val="{0000000C-E2B8-E349-9329-71114B495982}"/>
            </c:ext>
          </c:extLst>
        </c:ser>
        <c:ser>
          <c:idx val="14"/>
          <c:order val="13"/>
          <c:tx>
            <c:strRef>
              <c:f>Ponds!$BL$3</c:f>
              <c:strCache>
                <c:ptCount val="1"/>
                <c:pt idx="0">
                  <c:v>12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strRef>
              <c:f>Ponds!$AV$4:$AV$13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Ponds!$BL$4:$BL$13</c:f>
              <c:numCache>
                <c:formatCode>General</c:formatCode>
                <c:ptCount val="10"/>
                <c:pt idx="0">
                  <c:v>1.5445164599999999</c:v>
                </c:pt>
                <c:pt idx="1">
                  <c:v>1.16967767</c:v>
                </c:pt>
                <c:pt idx="2">
                  <c:v>1.1595163774999999</c:v>
                </c:pt>
                <c:pt idx="3">
                  <c:v>1.07032281</c:v>
                </c:pt>
                <c:pt idx="4">
                  <c:v>2.6374199199999997</c:v>
                </c:pt>
                <c:pt idx="5">
                  <c:v>0.52838721</c:v>
                </c:pt>
                <c:pt idx="6">
                  <c:v>0.53967753500000004</c:v>
                </c:pt>
                <c:pt idx="7">
                  <c:v>0.32595168274999997</c:v>
                </c:pt>
                <c:pt idx="8">
                  <c:v>0.192353267025</c:v>
                </c:pt>
                <c:pt idx="9">
                  <c:v>2.4838714999999996E-3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2B8-E349-9329-71114B495982}"/>
            </c:ext>
          </c:extLst>
        </c:ser>
        <c:ser>
          <c:idx val="15"/>
          <c:order val="14"/>
          <c:tx>
            <c:strRef>
              <c:f>Ponds!$BM$3:$BM$4</c:f>
              <c:strCache>
                <c:ptCount val="2"/>
                <c:pt idx="0">
                  <c:v>12</c:v>
                </c:pt>
                <c:pt idx="1">
                  <c:v>4.31</c:v>
                </c:pt>
              </c:strCache>
            </c:strRef>
          </c:tx>
          <c:cat>
            <c:strRef>
              <c:f>Ponds!$AV$5:$AW$13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Ponds!$BM$5:$BM$13</c:f>
            </c:numRef>
          </c:val>
          <c:smooth val="0"/>
          <c:extLst>
            <c:ext xmlns:c16="http://schemas.microsoft.com/office/drawing/2014/chart" uri="{C3380CC4-5D6E-409C-BE32-E72D297353CC}">
              <c16:uniqueId val="{0000000E-E2B8-E349-9329-71114B495982}"/>
            </c:ext>
          </c:extLst>
        </c:ser>
        <c:ser>
          <c:idx val="16"/>
          <c:order val="15"/>
          <c:tx>
            <c:strRef>
              <c:f>Ponds!$BN$3</c:f>
              <c:strCache>
                <c:ptCount val="1"/>
                <c:pt idx="0">
                  <c:v>13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Ponds!$AV$4:$AV$13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Ponds!$BN$4:$BN$13</c:f>
              <c:numCache>
                <c:formatCode>General</c:formatCode>
                <c:ptCount val="10"/>
                <c:pt idx="0">
                  <c:v>0.97322601499999983</c:v>
                </c:pt>
                <c:pt idx="1">
                  <c:v>0.94048407249999999</c:v>
                </c:pt>
                <c:pt idx="2">
                  <c:v>0.72258080000000002</c:v>
                </c:pt>
                <c:pt idx="3">
                  <c:v>0.66387110999999999</c:v>
                </c:pt>
                <c:pt idx="4">
                  <c:v>1.8117208183333333</c:v>
                </c:pt>
                <c:pt idx="5">
                  <c:v>0.10319357049999998</c:v>
                </c:pt>
                <c:pt idx="6">
                  <c:v>1.4451616E-2</c:v>
                </c:pt>
                <c:pt idx="7">
                  <c:v>2.6272586275000002E-2</c:v>
                </c:pt>
                <c:pt idx="8">
                  <c:v>1.8211294225000001E-2</c:v>
                </c:pt>
                <c:pt idx="9">
                  <c:v>7.6774210000000002E-3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2B8-E349-9329-71114B495982}"/>
            </c:ext>
          </c:extLst>
        </c:ser>
        <c:ser>
          <c:idx val="17"/>
          <c:order val="16"/>
          <c:tx>
            <c:strRef>
              <c:f>Ponds!$BO$3:$BO$4</c:f>
              <c:strCache>
                <c:ptCount val="2"/>
                <c:pt idx="0">
                  <c:v>13</c:v>
                </c:pt>
                <c:pt idx="1">
                  <c:v>8.1</c:v>
                </c:pt>
              </c:strCache>
            </c:strRef>
          </c:tx>
          <c:cat>
            <c:strRef>
              <c:f>Ponds!$AV$5:$AW$13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Ponds!$BO$5:$BO$13</c:f>
            </c:numRef>
          </c:val>
          <c:smooth val="0"/>
          <c:extLst>
            <c:ext xmlns:c16="http://schemas.microsoft.com/office/drawing/2014/chart" uri="{C3380CC4-5D6E-409C-BE32-E72D297353CC}">
              <c16:uniqueId val="{00000010-E2B8-E349-9329-71114B495982}"/>
            </c:ext>
          </c:extLst>
        </c:ser>
        <c:ser>
          <c:idx val="18"/>
          <c:order val="17"/>
          <c:tx>
            <c:strRef>
              <c:f>Ponds!$BP$3</c:f>
              <c:strCache>
                <c:ptCount val="1"/>
                <c:pt idx="0">
                  <c:v>14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Ponds!$AV$4:$AV$13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Ponds!$BP$4:$BP$13</c:f>
              <c:numCache>
                <c:formatCode>General</c:formatCode>
                <c:ptCount val="10"/>
                <c:pt idx="0">
                  <c:v>1.8290326499999998</c:v>
                </c:pt>
                <c:pt idx="1">
                  <c:v>2.0864520600000001</c:v>
                </c:pt>
                <c:pt idx="2">
                  <c:v>1.5377422649999999</c:v>
                </c:pt>
                <c:pt idx="3">
                  <c:v>1.1787099299999999</c:v>
                </c:pt>
                <c:pt idx="4">
                  <c:v>3.1917748774999999</c:v>
                </c:pt>
                <c:pt idx="5">
                  <c:v>1.307419635</c:v>
                </c:pt>
                <c:pt idx="6">
                  <c:v>1.307419635</c:v>
                </c:pt>
                <c:pt idx="7">
                  <c:v>0.49304849275000001</c:v>
                </c:pt>
                <c:pt idx="8">
                  <c:v>0.11924841265</c:v>
                </c:pt>
                <c:pt idx="9">
                  <c:v>4.2903235000000001E-3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2B8-E349-9329-71114B495982}"/>
            </c:ext>
          </c:extLst>
        </c:ser>
        <c:ser>
          <c:idx val="19"/>
          <c:order val="18"/>
          <c:tx>
            <c:strRef>
              <c:f>Ponds!$BQ$3:$BQ$4</c:f>
              <c:strCache>
                <c:ptCount val="2"/>
                <c:pt idx="0">
                  <c:v>14</c:v>
                </c:pt>
                <c:pt idx="1">
                  <c:v>1.82903265</c:v>
                </c:pt>
              </c:strCache>
            </c:strRef>
          </c:tx>
          <c:cat>
            <c:strRef>
              <c:f>Ponds!$AV$5:$AW$13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Ponds!$BQ$5:$BQ$13</c:f>
            </c:numRef>
          </c:val>
          <c:smooth val="0"/>
          <c:extLst>
            <c:ext xmlns:c16="http://schemas.microsoft.com/office/drawing/2014/chart" uri="{C3380CC4-5D6E-409C-BE32-E72D297353CC}">
              <c16:uniqueId val="{00000012-E2B8-E349-9329-71114B495982}"/>
            </c:ext>
          </c:extLst>
        </c:ser>
        <c:ser>
          <c:idx val="20"/>
          <c:order val="19"/>
          <c:tx>
            <c:strRef>
              <c:f>Ponds!$BR$3:$BR$4</c:f>
              <c:strCache>
                <c:ptCount val="2"/>
                <c:pt idx="0">
                  <c:v>15</c:v>
                </c:pt>
              </c:strCache>
            </c:strRef>
          </c:tx>
          <c:spPr>
            <a:ln w="12700">
              <a:solidFill>
                <a:srgbClr val="339933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9933"/>
              </a:solidFill>
              <a:ln>
                <a:solidFill>
                  <a:srgbClr val="339933"/>
                </a:solidFill>
                <a:prstDash val="solid"/>
              </a:ln>
            </c:spPr>
          </c:marker>
          <c:cat>
            <c:strRef>
              <c:f>Ponds!$AV$4:$AV$13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Ponds!$BR$4:$BR$13</c:f>
              <c:numCache>
                <c:formatCode>General</c:formatCode>
                <c:ptCount val="10"/>
                <c:pt idx="1">
                  <c:v>1.1154841100000001</c:v>
                </c:pt>
                <c:pt idx="2">
                  <c:v>0.84564534250000001</c:v>
                </c:pt>
                <c:pt idx="3">
                  <c:v>0.52048398250000005</c:v>
                </c:pt>
                <c:pt idx="4">
                  <c:v>1.831742328</c:v>
                </c:pt>
                <c:pt idx="5">
                  <c:v>7.2370983249999993E-2</c:v>
                </c:pt>
                <c:pt idx="6">
                  <c:v>4.5048396750000004E-2</c:v>
                </c:pt>
                <c:pt idx="7">
                  <c:v>9.9693569749999995E-3</c:v>
                </c:pt>
                <c:pt idx="8">
                  <c:v>1.3108067324999998E-2</c:v>
                </c:pt>
                <c:pt idx="9">
                  <c:v>5.6451625000000002E-3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2B8-E349-9329-71114B495982}"/>
            </c:ext>
          </c:extLst>
        </c:ser>
        <c:ser>
          <c:idx val="21"/>
          <c:order val="2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Ponds!$AV$4:$AV$13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Ponds!$BU$4:$BU$13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2B8-E349-9329-71114B495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066728"/>
        <c:axId val="723067120"/>
      </c:lineChart>
      <c:catAx>
        <c:axId val="72306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067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3067120"/>
        <c:scaling>
          <c:orientation val="minMax"/>
          <c:max val="9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137254901960785E-2"/>
              <c:y val="0.43831168831168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066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6.8627656837013024E-2"/>
          <c:y val="0.9058441558441559"/>
          <c:w val="0.86078596057845747"/>
          <c:h val="7.14285714285714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Ponds PO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4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- P</a:t>
            </a:r>
          </a:p>
        </c:rich>
      </c:tx>
      <c:layout>
        <c:manualLayout>
          <c:xMode val="edge"/>
          <c:yMode val="edge"/>
          <c:x val="0.40836695213895102"/>
          <c:y val="3.64238410596026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45829908714682"/>
          <c:y val="0.20529801324503322"/>
          <c:w val="0.8366542002441415"/>
          <c:h val="0.57284768211920589"/>
        </c:manualLayout>
      </c:layout>
      <c:lineChart>
        <c:grouping val="standard"/>
        <c:varyColors val="0"/>
        <c:ser>
          <c:idx val="0"/>
          <c:order val="0"/>
          <c:tx>
            <c:strRef>
              <c:f>Ponds!$AX$16</c:f>
              <c:strCache>
                <c:ptCount val="1"/>
                <c:pt idx="0">
                  <c:v>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Ponds!$AV$17:$AV$26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Ponds!$AX$17:$AX$26</c:f>
              <c:numCache>
                <c:formatCode>General</c:formatCode>
                <c:ptCount val="10"/>
                <c:pt idx="1">
                  <c:v>5.64526334E-2</c:v>
                </c:pt>
                <c:pt idx="2">
                  <c:v>0.1021368454</c:v>
                </c:pt>
                <c:pt idx="3">
                  <c:v>0.11257895099999998</c:v>
                </c:pt>
                <c:pt idx="4">
                  <c:v>0.33392983533333337</c:v>
                </c:pt>
                <c:pt idx="5">
                  <c:v>0.2618684295</c:v>
                </c:pt>
                <c:pt idx="6">
                  <c:v>0.19268947989999996</c:v>
                </c:pt>
                <c:pt idx="7">
                  <c:v>0.46304212020000002</c:v>
                </c:pt>
                <c:pt idx="8">
                  <c:v>0.15826316299999998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2-7242-B5B1-1B6D472CCA03}"/>
            </c:ext>
          </c:extLst>
        </c:ser>
        <c:ser>
          <c:idx val="1"/>
          <c:order val="1"/>
          <c:tx>
            <c:strRef>
              <c:f>Ponds!$AY$16:$AY$17</c:f>
              <c:strCache>
                <c:ptCount val="2"/>
                <c:pt idx="0">
                  <c:v>1</c:v>
                </c:pt>
                <c:pt idx="1">
                  <c:v>0.315</c:v>
                </c:pt>
              </c:strCache>
            </c:strRef>
          </c:tx>
          <c:cat>
            <c:strRef>
              <c:f>Ponds!$AV$18:$AW$26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Ponds!$AY$18:$AY$26</c:f>
            </c:numRef>
          </c:val>
          <c:smooth val="0"/>
          <c:extLst>
            <c:ext xmlns:c16="http://schemas.microsoft.com/office/drawing/2014/chart" uri="{C3380CC4-5D6E-409C-BE32-E72D297353CC}">
              <c16:uniqueId val="{00000001-D3F2-7242-B5B1-1B6D472CCA03}"/>
            </c:ext>
          </c:extLst>
        </c:ser>
        <c:ser>
          <c:idx val="2"/>
          <c:order val="2"/>
          <c:tx>
            <c:strRef>
              <c:f>Ponds!$AZ$16</c:f>
              <c:strCache>
                <c:ptCount val="1"/>
                <c:pt idx="0">
                  <c:v>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Ponds!$AV$17:$AV$26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Ponds!$AZ$17:$AZ$26</c:f>
              <c:numCache>
                <c:formatCode>General</c:formatCode>
                <c:ptCount val="10"/>
                <c:pt idx="0">
                  <c:v>0.102789477</c:v>
                </c:pt>
                <c:pt idx="1">
                  <c:v>7.5215791899999995E-2</c:v>
                </c:pt>
                <c:pt idx="2">
                  <c:v>0.1067052666</c:v>
                </c:pt>
                <c:pt idx="3">
                  <c:v>0.14162105720000001</c:v>
                </c:pt>
                <c:pt idx="4">
                  <c:v>0.17686316360000001</c:v>
                </c:pt>
                <c:pt idx="5">
                  <c:v>0.10572631919999999</c:v>
                </c:pt>
                <c:pt idx="6">
                  <c:v>8.1578949999999997E-2</c:v>
                </c:pt>
                <c:pt idx="7">
                  <c:v>8.8431581800000006E-2</c:v>
                </c:pt>
                <c:pt idx="9">
                  <c:v>0.23005263899999998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F2-7242-B5B1-1B6D472CCA03}"/>
            </c:ext>
          </c:extLst>
        </c:ser>
        <c:ser>
          <c:idx val="3"/>
          <c:order val="3"/>
          <c:tx>
            <c:strRef>
              <c:f>Ponds!$BA$16:$BA$17</c:f>
              <c:strCache>
                <c:ptCount val="2"/>
                <c:pt idx="0">
                  <c:v>2</c:v>
                </c:pt>
                <c:pt idx="1">
                  <c:v>0.151</c:v>
                </c:pt>
              </c:strCache>
            </c:strRef>
          </c:tx>
          <c:cat>
            <c:strRef>
              <c:f>Ponds!$AV$18:$AW$26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Ponds!$BA$18:$BA$26</c:f>
            </c:numRef>
          </c:val>
          <c:smooth val="0"/>
          <c:extLst>
            <c:ext xmlns:c16="http://schemas.microsoft.com/office/drawing/2014/chart" uri="{C3380CC4-5D6E-409C-BE32-E72D297353CC}">
              <c16:uniqueId val="{00000003-D3F2-7242-B5B1-1B6D472CCA03}"/>
            </c:ext>
          </c:extLst>
        </c:ser>
        <c:ser>
          <c:idx val="4"/>
          <c:order val="4"/>
          <c:tx>
            <c:strRef>
              <c:f>Ponds!$BB$16</c:f>
              <c:strCache>
                <c:ptCount val="1"/>
                <c:pt idx="0">
                  <c:v>3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Ponds!$AV$17:$AV$26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Ponds!$BB$17:$BB$26</c:f>
              <c:numCache>
                <c:formatCode>General</c:formatCode>
                <c:ptCount val="10"/>
                <c:pt idx="0">
                  <c:v>4.9273685799999994E-2</c:v>
                </c:pt>
                <c:pt idx="1">
                  <c:v>2.6594737699999999E-2</c:v>
                </c:pt>
                <c:pt idx="2">
                  <c:v>0.31000000999999999</c:v>
                </c:pt>
                <c:pt idx="3">
                  <c:v>4.4705264600000003E-2</c:v>
                </c:pt>
                <c:pt idx="4">
                  <c:v>4.0680703066666664E-2</c:v>
                </c:pt>
                <c:pt idx="5">
                  <c:v>3.1163158899999998E-2</c:v>
                </c:pt>
                <c:pt idx="6">
                  <c:v>0.22532105989999998</c:v>
                </c:pt>
                <c:pt idx="7">
                  <c:v>3.00210536E-2</c:v>
                </c:pt>
                <c:pt idx="8">
                  <c:v>2.4473684999999998E-2</c:v>
                </c:pt>
                <c:pt idx="9">
                  <c:v>1.6968421599999998E-2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F2-7242-B5B1-1B6D472CCA03}"/>
            </c:ext>
          </c:extLst>
        </c:ser>
        <c:ser>
          <c:idx val="5"/>
          <c:order val="5"/>
          <c:tx>
            <c:strRef>
              <c:f>Ponds!$BC$16:$BC$17</c:f>
              <c:strCache>
                <c:ptCount val="2"/>
                <c:pt idx="0">
                  <c:v>3</c:v>
                </c:pt>
                <c:pt idx="1">
                  <c:v>0.049273686</c:v>
                </c:pt>
              </c:strCache>
            </c:strRef>
          </c:tx>
          <c:cat>
            <c:strRef>
              <c:f>Ponds!$AV$18:$AW$26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Ponds!$BC$18:$BC$26</c:f>
            </c:numRef>
          </c:val>
          <c:smooth val="0"/>
          <c:extLst>
            <c:ext xmlns:c16="http://schemas.microsoft.com/office/drawing/2014/chart" uri="{C3380CC4-5D6E-409C-BE32-E72D297353CC}">
              <c16:uniqueId val="{00000005-D3F2-7242-B5B1-1B6D472CCA03}"/>
            </c:ext>
          </c:extLst>
        </c:ser>
        <c:ser>
          <c:idx val="6"/>
          <c:order val="6"/>
          <c:tx>
            <c:strRef>
              <c:f>Ponds!$BD$16</c:f>
              <c:strCache>
                <c:ptCount val="1"/>
                <c:pt idx="0">
                  <c:v>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CCFF"/>
              </a:solidFill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Ponds!$AV$17:$AV$26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Ponds!$BD$17:$BD$26</c:f>
              <c:numCache>
                <c:formatCode>General</c:formatCode>
                <c:ptCount val="10"/>
                <c:pt idx="1">
                  <c:v>4.2257896099999998E-2</c:v>
                </c:pt>
                <c:pt idx="2">
                  <c:v>1.68052637E-2</c:v>
                </c:pt>
                <c:pt idx="3">
                  <c:v>1.76210532E-2</c:v>
                </c:pt>
                <c:pt idx="4">
                  <c:v>2.56157903E-2</c:v>
                </c:pt>
                <c:pt idx="5">
                  <c:v>4.8294738399999995E-2</c:v>
                </c:pt>
                <c:pt idx="6">
                  <c:v>1.5695789979999999E-2</c:v>
                </c:pt>
                <c:pt idx="7">
                  <c:v>2.3657895499999998E-2</c:v>
                </c:pt>
                <c:pt idx="9">
                  <c:v>9.7894739999999994E-3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F2-7242-B5B1-1B6D472CCA03}"/>
            </c:ext>
          </c:extLst>
        </c:ser>
        <c:ser>
          <c:idx val="7"/>
          <c:order val="7"/>
          <c:tx>
            <c:strRef>
              <c:f>Ponds!$BE$16:$BE$17</c:f>
              <c:strCache>
                <c:ptCount val="2"/>
                <c:pt idx="0">
                  <c:v>5</c:v>
                </c:pt>
              </c:strCache>
            </c:strRef>
          </c:tx>
          <c:cat>
            <c:strRef>
              <c:f>Ponds!$AV$18:$AW$26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Ponds!$BE$18:$BE$26</c:f>
            </c:numRef>
          </c:val>
          <c:smooth val="0"/>
          <c:extLst>
            <c:ext xmlns:c16="http://schemas.microsoft.com/office/drawing/2014/chart" uri="{C3380CC4-5D6E-409C-BE32-E72D297353CC}">
              <c16:uniqueId val="{00000007-D3F2-7242-B5B1-1B6D472CCA03}"/>
            </c:ext>
          </c:extLst>
        </c:ser>
        <c:ser>
          <c:idx val="16"/>
          <c:order val="8"/>
          <c:tx>
            <c:strRef>
              <c:f>Ponds!$BG$16:$BG$17</c:f>
              <c:strCache>
                <c:ptCount val="2"/>
                <c:pt idx="0">
                  <c:v>6</c:v>
                </c:pt>
                <c:pt idx="1">
                  <c:v>0.104</c:v>
                </c:pt>
              </c:strCache>
            </c:strRef>
          </c:tx>
          <c:cat>
            <c:strRef>
              <c:f>Ponds!$AV$18:$AW$26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Ponds!$BG$18:$BG$26</c:f>
            </c:numRef>
          </c:val>
          <c:smooth val="0"/>
          <c:extLst>
            <c:ext xmlns:c16="http://schemas.microsoft.com/office/drawing/2014/chart" uri="{C3380CC4-5D6E-409C-BE32-E72D297353CC}">
              <c16:uniqueId val="{00000008-D3F2-7242-B5B1-1B6D472CCA03}"/>
            </c:ext>
          </c:extLst>
        </c:ser>
        <c:ser>
          <c:idx val="9"/>
          <c:order val="9"/>
          <c:tx>
            <c:strRef>
              <c:f>Ponds!$BH$16</c:f>
              <c:strCache>
                <c:ptCount val="1"/>
                <c:pt idx="0">
                  <c:v>7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Ponds!$AV$17:$AV$26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Ponds!$BH$17:$BH$26</c:f>
              <c:numCache>
                <c:formatCode>General</c:formatCode>
                <c:ptCount val="10"/>
                <c:pt idx="0">
                  <c:v>3.3936843199999997E-2</c:v>
                </c:pt>
                <c:pt idx="1">
                  <c:v>3.263158E-2</c:v>
                </c:pt>
                <c:pt idx="2">
                  <c:v>8.4842107999999999E-2</c:v>
                </c:pt>
                <c:pt idx="3">
                  <c:v>4.55210541E-2</c:v>
                </c:pt>
                <c:pt idx="4">
                  <c:v>3.9049124066666663E-2</c:v>
                </c:pt>
                <c:pt idx="5">
                  <c:v>7.3421054999999999E-2</c:v>
                </c:pt>
                <c:pt idx="6">
                  <c:v>3.36105274E-2</c:v>
                </c:pt>
                <c:pt idx="7">
                  <c:v>1.6152632100000001E-2</c:v>
                </c:pt>
                <c:pt idx="8">
                  <c:v>1.7294737399999999E-2</c:v>
                </c:pt>
                <c:pt idx="9">
                  <c:v>1.1747368799999998E-2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F2-7242-B5B1-1B6D472CCA03}"/>
            </c:ext>
          </c:extLst>
        </c:ser>
        <c:ser>
          <c:idx val="17"/>
          <c:order val="10"/>
          <c:tx>
            <c:strRef>
              <c:f>Ponds!$BI$16:$BI$17</c:f>
              <c:strCache>
                <c:ptCount val="2"/>
                <c:pt idx="0">
                  <c:v>7</c:v>
                </c:pt>
                <c:pt idx="1">
                  <c:v>0.204</c:v>
                </c:pt>
              </c:strCache>
            </c:strRef>
          </c:tx>
          <c:cat>
            <c:strRef>
              <c:f>Ponds!$AV$18:$AW$26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Ponds!$BI$18:$BI$26</c:f>
            </c:numRef>
          </c:val>
          <c:smooth val="0"/>
          <c:extLst>
            <c:ext xmlns:c16="http://schemas.microsoft.com/office/drawing/2014/chart" uri="{C3380CC4-5D6E-409C-BE32-E72D297353CC}">
              <c16:uniqueId val="{0000000A-D3F2-7242-B5B1-1B6D472CCA03}"/>
            </c:ext>
          </c:extLst>
        </c:ser>
        <c:ser>
          <c:idx val="10"/>
          <c:order val="11"/>
          <c:tx>
            <c:strRef>
              <c:f>Ponds!$BJ$16</c:f>
              <c:strCache>
                <c:ptCount val="1"/>
                <c:pt idx="0">
                  <c:v>9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Ponds!$AV$17:$AV$26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Ponds!$BJ$17:$BJ$26</c:f>
              <c:numCache>
                <c:formatCode>General</c:formatCode>
                <c:ptCount val="10"/>
                <c:pt idx="0">
                  <c:v>6.656842319999999E-2</c:v>
                </c:pt>
                <c:pt idx="1">
                  <c:v>4.3400001399999999E-2</c:v>
                </c:pt>
                <c:pt idx="3">
                  <c:v>3.9484211799999995E-2</c:v>
                </c:pt>
                <c:pt idx="4">
                  <c:v>5.7105264999999995E-2</c:v>
                </c:pt>
                <c:pt idx="5">
                  <c:v>6.2652633599999993E-2</c:v>
                </c:pt>
                <c:pt idx="6">
                  <c:v>2.25157902E-2</c:v>
                </c:pt>
                <c:pt idx="7">
                  <c:v>2.7573685099999995E-2</c:v>
                </c:pt>
                <c:pt idx="8">
                  <c:v>7.6684212999999987E-2</c:v>
                </c:pt>
                <c:pt idx="9">
                  <c:v>1.0442105599999999E-2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3F2-7242-B5B1-1B6D472CCA03}"/>
            </c:ext>
          </c:extLst>
        </c:ser>
        <c:ser>
          <c:idx val="18"/>
          <c:order val="12"/>
          <c:tx>
            <c:strRef>
              <c:f>Ponds!$BK$16:$BK$17</c:f>
              <c:strCache>
                <c:ptCount val="2"/>
                <c:pt idx="0">
                  <c:v>9</c:v>
                </c:pt>
                <c:pt idx="1">
                  <c:v>0.163</c:v>
                </c:pt>
              </c:strCache>
            </c:strRef>
          </c:tx>
          <c:cat>
            <c:strRef>
              <c:f>Ponds!$AV$18:$AW$26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Ponds!$BK$18:$BK$26</c:f>
            </c:numRef>
          </c:val>
          <c:smooth val="0"/>
          <c:extLst>
            <c:ext xmlns:c16="http://schemas.microsoft.com/office/drawing/2014/chart" uri="{C3380CC4-5D6E-409C-BE32-E72D297353CC}">
              <c16:uniqueId val="{0000000C-D3F2-7242-B5B1-1B6D472CCA03}"/>
            </c:ext>
          </c:extLst>
        </c:ser>
        <c:ser>
          <c:idx val="11"/>
          <c:order val="13"/>
          <c:tx>
            <c:strRef>
              <c:f>Ponds!$BL$16</c:f>
              <c:strCache>
                <c:ptCount val="1"/>
                <c:pt idx="0">
                  <c:v>12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strRef>
              <c:f>Ponds!$AV$17:$AV$26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Ponds!$BL$17:$BL$26</c:f>
              <c:numCache>
                <c:formatCode>General</c:formatCode>
                <c:ptCount val="10"/>
                <c:pt idx="0">
                  <c:v>5.3189475399999998E-2</c:v>
                </c:pt>
                <c:pt idx="1">
                  <c:v>5.07421069E-2</c:v>
                </c:pt>
                <c:pt idx="2">
                  <c:v>4.6336843599999997E-2</c:v>
                </c:pt>
                <c:pt idx="3">
                  <c:v>4.5847369900000004E-2</c:v>
                </c:pt>
                <c:pt idx="4">
                  <c:v>0.22918246353333332</c:v>
                </c:pt>
                <c:pt idx="5">
                  <c:v>6.4284212600000001E-2</c:v>
                </c:pt>
                <c:pt idx="6">
                  <c:v>2.0884211199999999E-2</c:v>
                </c:pt>
                <c:pt idx="7">
                  <c:v>2.0557895399999998E-2</c:v>
                </c:pt>
                <c:pt idx="8">
                  <c:v>1.24000004E-2</c:v>
                </c:pt>
                <c:pt idx="9">
                  <c:v>1.0442105599999999E-2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3F2-7242-B5B1-1B6D472CCA03}"/>
            </c:ext>
          </c:extLst>
        </c:ser>
        <c:ser>
          <c:idx val="19"/>
          <c:order val="14"/>
          <c:tx>
            <c:strRef>
              <c:f>Ponds!$BM$16:$BM$17</c:f>
              <c:strCache>
                <c:ptCount val="2"/>
                <c:pt idx="0">
                  <c:v>12</c:v>
                </c:pt>
                <c:pt idx="1">
                  <c:v>0.141</c:v>
                </c:pt>
              </c:strCache>
            </c:strRef>
          </c:tx>
          <c:cat>
            <c:strRef>
              <c:f>Ponds!$AV$18:$AW$26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Ponds!$BM$18:$BM$26</c:f>
            </c:numRef>
          </c:val>
          <c:smooth val="0"/>
          <c:extLst>
            <c:ext xmlns:c16="http://schemas.microsoft.com/office/drawing/2014/chart" uri="{C3380CC4-5D6E-409C-BE32-E72D297353CC}">
              <c16:uniqueId val="{0000000E-D3F2-7242-B5B1-1B6D472CCA03}"/>
            </c:ext>
          </c:extLst>
        </c:ser>
        <c:ser>
          <c:idx val="12"/>
          <c:order val="15"/>
          <c:tx>
            <c:strRef>
              <c:f>Ponds!$BN$16</c:f>
              <c:strCache>
                <c:ptCount val="1"/>
                <c:pt idx="0">
                  <c:v>13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Ponds!$AV$17:$AV$26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Ponds!$BN$17:$BN$26</c:f>
              <c:numCache>
                <c:formatCode>General</c:formatCode>
                <c:ptCount val="10"/>
                <c:pt idx="0">
                  <c:v>4.6010527799999992E-2</c:v>
                </c:pt>
                <c:pt idx="1">
                  <c:v>3.1652632600000001E-2</c:v>
                </c:pt>
                <c:pt idx="2">
                  <c:v>5.8736843999999996E-2</c:v>
                </c:pt>
                <c:pt idx="3">
                  <c:v>7.7989476199999991E-2</c:v>
                </c:pt>
                <c:pt idx="4">
                  <c:v>6.1673686200000008E-2</c:v>
                </c:pt>
                <c:pt idx="5">
                  <c:v>6.1347370399999997E-2</c:v>
                </c:pt>
                <c:pt idx="6">
                  <c:v>2.3821053399999997E-2</c:v>
                </c:pt>
                <c:pt idx="7">
                  <c:v>2.3984211299999999E-2</c:v>
                </c:pt>
                <c:pt idx="8">
                  <c:v>1.37052636E-2</c:v>
                </c:pt>
                <c:pt idx="9">
                  <c:v>1.86000006E-2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3F2-7242-B5B1-1B6D472CCA03}"/>
            </c:ext>
          </c:extLst>
        </c:ser>
        <c:ser>
          <c:idx val="20"/>
          <c:order val="16"/>
          <c:tx>
            <c:strRef>
              <c:f>Ponds!$BO$16:$BO$17</c:f>
              <c:strCache>
                <c:ptCount val="2"/>
                <c:pt idx="0">
                  <c:v>13</c:v>
                </c:pt>
                <c:pt idx="1">
                  <c:v>0.233</c:v>
                </c:pt>
              </c:strCache>
            </c:strRef>
          </c:tx>
          <c:cat>
            <c:strRef>
              <c:f>Ponds!$AV$18:$AW$26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Ponds!$BO$18:$BO$26</c:f>
            </c:numRef>
          </c:val>
          <c:smooth val="0"/>
          <c:extLst>
            <c:ext xmlns:c16="http://schemas.microsoft.com/office/drawing/2014/chart" uri="{C3380CC4-5D6E-409C-BE32-E72D297353CC}">
              <c16:uniqueId val="{00000010-D3F2-7242-B5B1-1B6D472CCA03}"/>
            </c:ext>
          </c:extLst>
        </c:ser>
        <c:ser>
          <c:idx val="13"/>
          <c:order val="17"/>
          <c:tx>
            <c:strRef>
              <c:f>Ponds!$BP$16</c:f>
              <c:strCache>
                <c:ptCount val="1"/>
                <c:pt idx="0">
                  <c:v>14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Ponds!$AV$17:$AV$26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Ponds!$BP$17:$BP$26</c:f>
              <c:numCache>
                <c:formatCode>General</c:formatCode>
                <c:ptCount val="10"/>
                <c:pt idx="0">
                  <c:v>7.6031581400000006E-2</c:v>
                </c:pt>
                <c:pt idx="1">
                  <c:v>3.05105273E-2</c:v>
                </c:pt>
                <c:pt idx="2">
                  <c:v>8.6310529100000005E-2</c:v>
                </c:pt>
                <c:pt idx="3">
                  <c:v>9.8547371599999989E-2</c:v>
                </c:pt>
                <c:pt idx="4">
                  <c:v>0.10066842429999999</c:v>
                </c:pt>
                <c:pt idx="5">
                  <c:v>8.5168423800000004E-2</c:v>
                </c:pt>
                <c:pt idx="6">
                  <c:v>6.7710528499999992E-2</c:v>
                </c:pt>
                <c:pt idx="7">
                  <c:v>3.9810527599999999E-2</c:v>
                </c:pt>
                <c:pt idx="8">
                  <c:v>7.2768423400000004E-2</c:v>
                </c:pt>
                <c:pt idx="9">
                  <c:v>4.4052633000000001E-2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3F2-7242-B5B1-1B6D472CCA03}"/>
            </c:ext>
          </c:extLst>
        </c:ser>
        <c:ser>
          <c:idx val="21"/>
          <c:order val="18"/>
          <c:tx>
            <c:strRef>
              <c:f>Ponds!$BQ$16:$BQ$17</c:f>
              <c:strCache>
                <c:ptCount val="2"/>
                <c:pt idx="0">
                  <c:v>14</c:v>
                </c:pt>
                <c:pt idx="1">
                  <c:v>0.076031581</c:v>
                </c:pt>
              </c:strCache>
            </c:strRef>
          </c:tx>
          <c:cat>
            <c:strRef>
              <c:f>Ponds!$AV$18:$AW$26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Ponds!$BQ$18:$BQ$26</c:f>
            </c:numRef>
          </c:val>
          <c:smooth val="0"/>
          <c:extLst>
            <c:ext xmlns:c16="http://schemas.microsoft.com/office/drawing/2014/chart" uri="{C3380CC4-5D6E-409C-BE32-E72D297353CC}">
              <c16:uniqueId val="{00000012-D3F2-7242-B5B1-1B6D472CCA03}"/>
            </c:ext>
          </c:extLst>
        </c:ser>
        <c:ser>
          <c:idx val="14"/>
          <c:order val="19"/>
          <c:tx>
            <c:strRef>
              <c:f>Ponds!$BR$16</c:f>
              <c:strCache>
                <c:ptCount val="1"/>
                <c:pt idx="0">
                  <c:v>15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Ponds!$AV$17:$AV$26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Ponds!$BR$17:$BR$26</c:f>
              <c:numCache>
                <c:formatCode>General</c:formatCode>
                <c:ptCount val="10"/>
                <c:pt idx="1">
                  <c:v>3.263158E-2</c:v>
                </c:pt>
                <c:pt idx="2">
                  <c:v>7.5705265600000002E-2</c:v>
                </c:pt>
                <c:pt idx="3">
                  <c:v>7.7826318299999989E-2</c:v>
                </c:pt>
                <c:pt idx="4">
                  <c:v>6.4066668733333332E-2</c:v>
                </c:pt>
                <c:pt idx="5">
                  <c:v>3.8668422299999998E-2</c:v>
                </c:pt>
                <c:pt idx="6">
                  <c:v>2.0394737499999999E-2</c:v>
                </c:pt>
                <c:pt idx="7">
                  <c:v>2.0884211199999999E-2</c:v>
                </c:pt>
                <c:pt idx="8">
                  <c:v>9.1368423999999993E-3</c:v>
                </c:pt>
                <c:pt idx="9">
                  <c:v>1.4357895199999998E-2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3F2-7242-B5B1-1B6D472CCA03}"/>
            </c:ext>
          </c:extLst>
        </c:ser>
        <c:ser>
          <c:idx val="15"/>
          <c:order val="2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Ponds!$AV$17:$AV$26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Ponds!$BU$17:$BU$26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3F2-7242-B5B1-1B6D472CC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067904"/>
        <c:axId val="723068296"/>
      </c:lineChart>
      <c:catAx>
        <c:axId val="72306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068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3068296"/>
        <c:scaling>
          <c:orientation val="minMax"/>
          <c:max val="0.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187250996015939E-2"/>
              <c:y val="0.43708609271523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067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6.1752988047808835E-2"/>
          <c:y val="0.90397350993377479"/>
          <c:w val="0.87450282858069062"/>
          <c:h val="7.28476821192053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paperSize="0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AVG NO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3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N</a:t>
            </a:r>
          </a:p>
        </c:rich>
      </c:tx>
      <c:layout>
        <c:manualLayout>
          <c:xMode val="edge"/>
          <c:yMode val="edge"/>
          <c:x val="0.41836777545663956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24500981047693"/>
          <c:y val="0.15932229760708691"/>
          <c:w val="0.85918452964019665"/>
          <c:h val="0.58644164863885173"/>
        </c:manualLayout>
      </c:layout>
      <c:lineChart>
        <c:grouping val="standard"/>
        <c:varyColors val="0"/>
        <c:ser>
          <c:idx val="0"/>
          <c:order val="0"/>
          <c:tx>
            <c:strRef>
              <c:f>'AVG ALL'!$B$3</c:f>
              <c:strCache>
                <c:ptCount val="1"/>
                <c:pt idx="0">
                  <c:v>Ponds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'AVG ALL'!$A$4:$A$13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ALL'!$B$4:$B$13</c:f>
              <c:numCache>
                <c:formatCode>General</c:formatCode>
                <c:ptCount val="10"/>
                <c:pt idx="0">
                  <c:v>1.6125809907142856</c:v>
                </c:pt>
                <c:pt idx="1">
                  <c:v>1.4098228827499997</c:v>
                </c:pt>
                <c:pt idx="2">
                  <c:v>1.15872605475</c:v>
                </c:pt>
                <c:pt idx="3">
                  <c:v>1.2313228445</c:v>
                </c:pt>
                <c:pt idx="4">
                  <c:v>2.3075132021893943</c:v>
                </c:pt>
                <c:pt idx="5">
                  <c:v>0.42140624865909082</c:v>
                </c:pt>
                <c:pt idx="6">
                  <c:v>0.35590183579545459</c:v>
                </c:pt>
                <c:pt idx="7">
                  <c:v>0.35580668914749997</c:v>
                </c:pt>
                <c:pt idx="8">
                  <c:v>9.9533247134999989E-2</c:v>
                </c:pt>
                <c:pt idx="9">
                  <c:v>6.1344099166666666E-3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2-F64F-B266-D53B5F7AF71B}"/>
            </c:ext>
          </c:extLst>
        </c:ser>
        <c:ser>
          <c:idx val="1"/>
          <c:order val="1"/>
          <c:tx>
            <c:strRef>
              <c:f>'AVG ALL'!$C$3</c:f>
              <c:strCache>
                <c:ptCount val="1"/>
                <c:pt idx="0">
                  <c:v>Upper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'AVG ALL'!$A$4:$A$13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ALL'!$C$4:$C$13</c:f>
              <c:numCache>
                <c:formatCode>General</c:formatCode>
                <c:ptCount val="10"/>
                <c:pt idx="0">
                  <c:v>0.51214527635901008</c:v>
                </c:pt>
                <c:pt idx="1">
                  <c:v>0.43282864937854493</c:v>
                </c:pt>
                <c:pt idx="2">
                  <c:v>0.59964909499679997</c:v>
                </c:pt>
                <c:pt idx="3">
                  <c:v>0.50263213019119501</c:v>
                </c:pt>
                <c:pt idx="4">
                  <c:v>0.79201493004080425</c:v>
                </c:pt>
                <c:pt idx="5">
                  <c:v>0.14644831879159712</c:v>
                </c:pt>
                <c:pt idx="6">
                  <c:v>0.13864558245181799</c:v>
                </c:pt>
                <c:pt idx="7">
                  <c:v>0.17141893576018319</c:v>
                </c:pt>
                <c:pt idx="8">
                  <c:v>4.3733608128965484E-2</c:v>
                </c:pt>
                <c:pt idx="9">
                  <c:v>1.4145724405431599E-3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2-F64F-B266-D53B5F7AF71B}"/>
            </c:ext>
          </c:extLst>
        </c:ser>
        <c:ser>
          <c:idx val="2"/>
          <c:order val="2"/>
          <c:tx>
            <c:strRef>
              <c:f>'AVG ALL'!$D$3</c:f>
              <c:strCache>
                <c:ptCount val="1"/>
                <c:pt idx="0">
                  <c:v>Lower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'AVG ALL'!$A$4:$A$13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ALL'!$D$4:$D$13</c:f>
              <c:numCache>
                <c:formatCode>General</c:formatCode>
                <c:ptCount val="10"/>
                <c:pt idx="0">
                  <c:v>1.3203708117429935</c:v>
                </c:pt>
                <c:pt idx="1">
                  <c:v>1.0781376482068659</c:v>
                </c:pt>
                <c:pt idx="2">
                  <c:v>1.1523208135387391</c:v>
                </c:pt>
                <c:pt idx="3">
                  <c:v>1.1226346934811926</c:v>
                </c:pt>
                <c:pt idx="4">
                  <c:v>2.9441769524540655</c:v>
                </c:pt>
                <c:pt idx="5">
                  <c:v>1.1948320756590456</c:v>
                </c:pt>
                <c:pt idx="6">
                  <c:v>1.3406108153919643</c:v>
                </c:pt>
                <c:pt idx="7">
                  <c:v>3.3635214917490743</c:v>
                </c:pt>
                <c:pt idx="8">
                  <c:v>2.3216705943485176</c:v>
                </c:pt>
                <c:pt idx="9">
                  <c:v>2.5603544478408125E-4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22-F64F-B266-D53B5F7AF71B}"/>
            </c:ext>
          </c:extLst>
        </c:ser>
        <c:ser>
          <c:idx val="3"/>
          <c:order val="3"/>
          <c:tx>
            <c:strRef>
              <c:f>'AVG ALL'!$E$3</c:f>
              <c:strCache>
                <c:ptCount val="1"/>
                <c:pt idx="0">
                  <c:v>Wic Crk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'AVG ALL'!$A$4:$A$13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ALL'!$E$4:$E$13</c:f>
              <c:numCache>
                <c:formatCode>General</c:formatCode>
                <c:ptCount val="10"/>
                <c:pt idx="0">
                  <c:v>1.0936561483333334</c:v>
                </c:pt>
                <c:pt idx="1">
                  <c:v>0.86370986250000004</c:v>
                </c:pt>
                <c:pt idx="2">
                  <c:v>1.3629303995833333</c:v>
                </c:pt>
                <c:pt idx="3">
                  <c:v>1.509742259</c:v>
                </c:pt>
                <c:pt idx="4">
                  <c:v>3.2677963991666665</c:v>
                </c:pt>
                <c:pt idx="5">
                  <c:v>1.0127421525</c:v>
                </c:pt>
                <c:pt idx="6">
                  <c:v>0.90932277549999996</c:v>
                </c:pt>
                <c:pt idx="7">
                  <c:v>2.0850595865833332</c:v>
                </c:pt>
                <c:pt idx="8">
                  <c:v>1.5281605425166667</c:v>
                </c:pt>
                <c:pt idx="9">
                  <c:v>3.3878501883333328E-2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22-F64F-B266-D53B5F7AF71B}"/>
            </c:ext>
          </c:extLst>
        </c:ser>
        <c:ser>
          <c:idx val="4"/>
          <c:order val="4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'AVG ALL'!$A$4:$A$13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ALL'!$F$4:$F$13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22-F64F-B266-D53B5F7AF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069080"/>
        <c:axId val="723069472"/>
      </c:lineChart>
      <c:catAx>
        <c:axId val="723069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069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3069472"/>
        <c:scaling>
          <c:orientation val="minMax"/>
          <c:max val="3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8367346938775512E-2"/>
              <c:y val="0.396610881266960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069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26326552038138079"/>
          <c:y val="0.91525566083900523"/>
          <c:w val="0.55714349991965251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 - Mt Vernon</a:t>
            </a:r>
          </a:p>
        </c:rich>
      </c:tx>
      <c:layout>
        <c:manualLayout>
          <c:xMode val="edge"/>
          <c:yMode val="edge"/>
          <c:x val="0.3775514489260271"/>
          <c:y val="3.53356890459363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5319341238191"/>
          <c:y val="0.23321595008825322"/>
          <c:w val="0.83877634603829165"/>
          <c:h val="0.42402900016046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DO!$A$14:$C$14</c:f>
              <c:strCache>
                <c:ptCount val="3"/>
                <c:pt idx="0">
                  <c:v>5/3/2006</c:v>
                </c:pt>
                <c:pt idx="1">
                  <c:v>11:30 AM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DO!$D$13:$H$13</c:f>
              <c:strCache>
                <c:ptCount val="3"/>
                <c:pt idx="0">
                  <c:v>TOP</c:v>
                </c:pt>
                <c:pt idx="1">
                  <c:v>MIDDLE</c:v>
                </c:pt>
                <c:pt idx="2">
                  <c:v>BOTTOM</c:v>
                </c:pt>
              </c:strCache>
            </c:strRef>
          </c:cat>
          <c:val>
            <c:numRef>
              <c:f>DO!$D$14:$H$14</c:f>
              <c:numCache>
                <c:formatCode>General</c:formatCode>
                <c:ptCount val="3"/>
                <c:pt idx="0">
                  <c:v>8.33</c:v>
                </c:pt>
                <c:pt idx="1">
                  <c:v>8.4</c:v>
                </c:pt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6-7A4B-9A0C-0F02B46760B5}"/>
            </c:ext>
          </c:extLst>
        </c:ser>
        <c:ser>
          <c:idx val="1"/>
          <c:order val="1"/>
          <c:tx>
            <c:strRef>
              <c:f>DO!$A$15:$C$15</c:f>
              <c:strCache>
                <c:ptCount val="3"/>
                <c:pt idx="0">
                  <c:v>5/9/2006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DO!$D$13:$H$13</c:f>
              <c:strCache>
                <c:ptCount val="3"/>
                <c:pt idx="0">
                  <c:v>TOP</c:v>
                </c:pt>
                <c:pt idx="1">
                  <c:v>MIDDLE</c:v>
                </c:pt>
                <c:pt idx="2">
                  <c:v>BOTTOM</c:v>
                </c:pt>
              </c:strCache>
            </c:strRef>
          </c:cat>
          <c:val>
            <c:numRef>
              <c:f>DO!$D$15:$H$15</c:f>
              <c:numCache>
                <c:formatCode>General</c:formatCode>
                <c:ptCount val="3"/>
                <c:pt idx="0">
                  <c:v>7.33</c:v>
                </c:pt>
                <c:pt idx="1">
                  <c:v>7.1</c:v>
                </c:pt>
                <c:pt idx="2">
                  <c:v>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26-7A4B-9A0C-0F02B46760B5}"/>
            </c:ext>
          </c:extLst>
        </c:ser>
        <c:ser>
          <c:idx val="2"/>
          <c:order val="2"/>
          <c:tx>
            <c:strRef>
              <c:f>DO!$A$16:$C$16</c:f>
              <c:strCache>
                <c:ptCount val="3"/>
                <c:pt idx="0">
                  <c:v>5/23/2006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DO!$D$13:$H$13</c:f>
              <c:strCache>
                <c:ptCount val="3"/>
                <c:pt idx="0">
                  <c:v>TOP</c:v>
                </c:pt>
                <c:pt idx="1">
                  <c:v>MIDDLE</c:v>
                </c:pt>
                <c:pt idx="2">
                  <c:v>BOTTOM</c:v>
                </c:pt>
              </c:strCache>
            </c:strRef>
          </c:cat>
          <c:val>
            <c:numRef>
              <c:f>DO!$D$16:$H$16</c:f>
              <c:numCache>
                <c:formatCode>General</c:formatCode>
                <c:ptCount val="3"/>
                <c:pt idx="0">
                  <c:v>6.9</c:v>
                </c:pt>
                <c:pt idx="1">
                  <c:v>5.6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26-7A4B-9A0C-0F02B46760B5}"/>
            </c:ext>
          </c:extLst>
        </c:ser>
        <c:ser>
          <c:idx val="3"/>
          <c:order val="3"/>
          <c:tx>
            <c:strRef>
              <c:f>DO!$A$17:$C$17</c:f>
              <c:strCache>
                <c:ptCount val="3"/>
                <c:pt idx="0">
                  <c:v>6/20/2006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DO!$D$13:$H$13</c:f>
              <c:strCache>
                <c:ptCount val="3"/>
                <c:pt idx="0">
                  <c:v>TOP</c:v>
                </c:pt>
                <c:pt idx="1">
                  <c:v>MIDDLE</c:v>
                </c:pt>
                <c:pt idx="2">
                  <c:v>BOTTOM</c:v>
                </c:pt>
              </c:strCache>
            </c:strRef>
          </c:cat>
          <c:val>
            <c:numRef>
              <c:f>DO!$D$17:$H$17</c:f>
              <c:numCache>
                <c:formatCode>General</c:formatCode>
                <c:ptCount val="3"/>
                <c:pt idx="0">
                  <c:v>6.17</c:v>
                </c:pt>
                <c:pt idx="1">
                  <c:v>6</c:v>
                </c:pt>
                <c:pt idx="2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26-7A4B-9A0C-0F02B4676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2869608"/>
        <c:axId val="722869216"/>
      </c:barChart>
      <c:catAx>
        <c:axId val="72286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83677754566387"/>
              <c:y val="0.766785936210271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86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2869216"/>
        <c:scaling>
          <c:orientation val="minMax"/>
          <c:max val="3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2653061224489806E-2"/>
              <c:y val="0.38162618365283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869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9795939793240153"/>
          <c:y val="0.89046084787104718"/>
          <c:w val="0.70816390808291785"/>
          <c:h val="8.48056537102475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AVG PO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4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P</a:t>
            </a:r>
          </a:p>
        </c:rich>
      </c:tx>
      <c:layout>
        <c:manualLayout>
          <c:xMode val="edge"/>
          <c:yMode val="edge"/>
          <c:x val="0.41836777545663956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0419145028654"/>
          <c:y val="0.14576295312988799"/>
          <c:w val="0.86122534800038664"/>
          <c:h val="0.61017050147394969"/>
        </c:manualLayout>
      </c:layout>
      <c:lineChart>
        <c:grouping val="standard"/>
        <c:varyColors val="0"/>
        <c:ser>
          <c:idx val="0"/>
          <c:order val="0"/>
          <c:tx>
            <c:strRef>
              <c:f>'AVG ALL'!$B$16</c:f>
              <c:strCache>
                <c:ptCount val="1"/>
                <c:pt idx="0">
                  <c:v>Ponds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'AVG ALL'!$A$17:$A$26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ALL'!$B$17:$B$26</c:f>
              <c:numCache>
                <c:formatCode>General</c:formatCode>
                <c:ptCount val="10"/>
                <c:pt idx="0">
                  <c:v>6.111428768571428E-2</c:v>
                </c:pt>
                <c:pt idx="1">
                  <c:v>4.2208948730000008E-2</c:v>
                </c:pt>
                <c:pt idx="2">
                  <c:v>9.1270529259999997E-2</c:v>
                </c:pt>
                <c:pt idx="3">
                  <c:v>7.017421279000001E-2</c:v>
                </c:pt>
                <c:pt idx="4">
                  <c:v>0.10596363978181819</c:v>
                </c:pt>
                <c:pt idx="5">
                  <c:v>8.2750720372727293E-2</c:v>
                </c:pt>
                <c:pt idx="6">
                  <c:v>6.6601054779999988E-2</c:v>
                </c:pt>
                <c:pt idx="7">
                  <c:v>7.5411581380000009E-2</c:v>
                </c:pt>
                <c:pt idx="8">
                  <c:v>4.8090791025000003E-2</c:v>
                </c:pt>
                <c:pt idx="9">
                  <c:v>4.0716960377777785E-2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E-AF4A-B534-02EFDD597F79}"/>
            </c:ext>
          </c:extLst>
        </c:ser>
        <c:ser>
          <c:idx val="1"/>
          <c:order val="1"/>
          <c:tx>
            <c:strRef>
              <c:f>'AVG ALL'!$C$16</c:f>
              <c:strCache>
                <c:ptCount val="1"/>
                <c:pt idx="0">
                  <c:v>Upper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'AVG ALL'!$A$17:$A$26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ALL'!$C$17:$C$26</c:f>
              <c:numCache>
                <c:formatCode>General</c:formatCode>
                <c:ptCount val="10"/>
                <c:pt idx="0">
                  <c:v>9.3734213550000001E-2</c:v>
                </c:pt>
                <c:pt idx="1">
                  <c:v>5.1639475349999998E-2</c:v>
                </c:pt>
                <c:pt idx="2">
                  <c:v>7.955579203999999E-2</c:v>
                </c:pt>
                <c:pt idx="3">
                  <c:v>4.8849475259999997E-2</c:v>
                </c:pt>
                <c:pt idx="4">
                  <c:v>6.228280902666667E-2</c:v>
                </c:pt>
                <c:pt idx="5">
                  <c:v>3.4915790600000003E-2</c:v>
                </c:pt>
                <c:pt idx="6">
                  <c:v>9.2151581919999975E-2</c:v>
                </c:pt>
                <c:pt idx="7">
                  <c:v>3.892947494E-2</c:v>
                </c:pt>
                <c:pt idx="8">
                  <c:v>1.1638596866666667E-2</c:v>
                </c:pt>
                <c:pt idx="9">
                  <c:v>2.4065790249999996E-2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E-AF4A-B534-02EFDD597F79}"/>
            </c:ext>
          </c:extLst>
        </c:ser>
        <c:ser>
          <c:idx val="2"/>
          <c:order val="2"/>
          <c:tx>
            <c:strRef>
              <c:f>'AVG ALL'!$D$16</c:f>
              <c:strCache>
                <c:ptCount val="1"/>
                <c:pt idx="0">
                  <c:v>Lower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'AVG ALL'!$A$17:$A$26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ALL'!$D$17:$D$26</c:f>
              <c:numCache>
                <c:formatCode>General</c:formatCode>
                <c:ptCount val="10"/>
                <c:pt idx="0">
                  <c:v>7.6031581399999992E-2</c:v>
                </c:pt>
                <c:pt idx="1">
                  <c:v>4.9530076785714278E-2</c:v>
                </c:pt>
                <c:pt idx="2">
                  <c:v>3.7757068887142857E-2</c:v>
                </c:pt>
                <c:pt idx="3">
                  <c:v>4.0599124116666663E-2</c:v>
                </c:pt>
                <c:pt idx="4">
                  <c:v>5.0778364211111114E-2</c:v>
                </c:pt>
                <c:pt idx="5">
                  <c:v>3.4915790600000003E-2</c:v>
                </c:pt>
                <c:pt idx="6">
                  <c:v>3.8015790699999989E-2</c:v>
                </c:pt>
                <c:pt idx="7">
                  <c:v>3.3066667733333333E-2</c:v>
                </c:pt>
                <c:pt idx="8">
                  <c:v>7.0701756666666669E-3</c:v>
                </c:pt>
                <c:pt idx="9">
                  <c:v>1.0877193333333333E-2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9E-AF4A-B534-02EFDD597F79}"/>
            </c:ext>
          </c:extLst>
        </c:ser>
        <c:ser>
          <c:idx val="3"/>
          <c:order val="3"/>
          <c:tx>
            <c:strRef>
              <c:f>'AVG ALL'!$E$16</c:f>
              <c:strCache>
                <c:ptCount val="1"/>
                <c:pt idx="0">
                  <c:v>Wic Crk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'AVG ALL'!$A$17:$A$26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ALL'!$E$17:$E$26</c:f>
              <c:numCache>
                <c:formatCode>General</c:formatCode>
                <c:ptCount val="10"/>
                <c:pt idx="0">
                  <c:v>7.3747370799999989E-2</c:v>
                </c:pt>
                <c:pt idx="1">
                  <c:v>8.3971932533333335E-2</c:v>
                </c:pt>
                <c:pt idx="2">
                  <c:v>7.896842359999999E-2</c:v>
                </c:pt>
                <c:pt idx="3">
                  <c:v>4.9164913866666667E-2</c:v>
                </c:pt>
                <c:pt idx="4">
                  <c:v>5.7757896599999983E-2</c:v>
                </c:pt>
                <c:pt idx="5">
                  <c:v>5.0470177066666656E-2</c:v>
                </c:pt>
                <c:pt idx="6">
                  <c:v>3.7036843299999997E-2</c:v>
                </c:pt>
                <c:pt idx="7">
                  <c:v>3.4752632700000001E-2</c:v>
                </c:pt>
                <c:pt idx="8">
                  <c:v>5.8736844000000007E-3</c:v>
                </c:pt>
                <c:pt idx="9">
                  <c:v>3.1217544866666669E-2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9E-AF4A-B534-02EFDD597F79}"/>
            </c:ext>
          </c:extLst>
        </c:ser>
        <c:ser>
          <c:idx val="4"/>
          <c:order val="4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'AVG ALL'!$A$17:$A$26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ALL'!$F$17:$F$26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9E-AF4A-B534-02EFDD597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784000"/>
        <c:axId val="729784392"/>
      </c:lineChart>
      <c:catAx>
        <c:axId val="72978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612287749745566"/>
              <c:y val="0.847459050669514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784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9784392"/>
        <c:scaling>
          <c:orientation val="minMax"/>
          <c:max val="0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 
</a:t>
                </a:r>
              </a:p>
            </c:rich>
          </c:tx>
          <c:layout>
            <c:manualLayout>
              <c:xMode val="edge"/>
              <c:yMode val="edge"/>
              <c:x val="1.0204081632653071E-2"/>
              <c:y val="0.396610881266960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7840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3040818469119933"/>
          <c:y val="0.87796752524578492"/>
          <c:w val="0.55714349991965251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AVG Chl-a</a:t>
            </a:r>
          </a:p>
        </c:rich>
      </c:tx>
      <c:layout>
        <c:manualLayout>
          <c:xMode val="edge"/>
          <c:yMode val="edge"/>
          <c:x val="0.43061267341582338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00009964933394"/>
          <c:y val="0.15593246148778742"/>
          <c:w val="0.87347025816153012"/>
          <c:h val="0.6000009931160506"/>
        </c:manualLayout>
      </c:layout>
      <c:lineChart>
        <c:grouping val="standard"/>
        <c:varyColors val="0"/>
        <c:ser>
          <c:idx val="0"/>
          <c:order val="0"/>
          <c:tx>
            <c:strRef>
              <c:f>'AVG ALL'!$B$29</c:f>
              <c:strCache>
                <c:ptCount val="1"/>
                <c:pt idx="0">
                  <c:v>Ponds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'AVG ALL'!$A$30:$A$39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ALL'!$B$30:$B$39</c:f>
              <c:numCache>
                <c:formatCode>General</c:formatCode>
                <c:ptCount val="10"/>
                <c:pt idx="0">
                  <c:v>5.4428571428571431</c:v>
                </c:pt>
                <c:pt idx="1">
                  <c:v>9.6750000000000007</c:v>
                </c:pt>
                <c:pt idx="2">
                  <c:v>16.55</c:v>
                </c:pt>
                <c:pt idx="3">
                  <c:v>9.93</c:v>
                </c:pt>
                <c:pt idx="4">
                  <c:v>19.538484848484845</c:v>
                </c:pt>
                <c:pt idx="5">
                  <c:v>21.231818181818184</c:v>
                </c:pt>
                <c:pt idx="6">
                  <c:v>21.895454545454541</c:v>
                </c:pt>
                <c:pt idx="7">
                  <c:v>19.215</c:v>
                </c:pt>
                <c:pt idx="8">
                  <c:v>7.875</c:v>
                </c:pt>
                <c:pt idx="9">
                  <c:v>7.2444444444444445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1-9C47-BA7D-16B5883AE3BF}"/>
            </c:ext>
          </c:extLst>
        </c:ser>
        <c:ser>
          <c:idx val="1"/>
          <c:order val="1"/>
          <c:tx>
            <c:strRef>
              <c:f>'AVG ALL'!$C$29</c:f>
              <c:strCache>
                <c:ptCount val="1"/>
                <c:pt idx="0">
                  <c:v>Upper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'AVG ALL'!$A$30:$A$39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ALL'!$C$30:$C$39</c:f>
              <c:numCache>
                <c:formatCode>General</c:formatCode>
                <c:ptCount val="10"/>
                <c:pt idx="0">
                  <c:v>14.55</c:v>
                </c:pt>
                <c:pt idx="1">
                  <c:v>10.7</c:v>
                </c:pt>
                <c:pt idx="2">
                  <c:v>25.84</c:v>
                </c:pt>
                <c:pt idx="3">
                  <c:v>25.79</c:v>
                </c:pt>
                <c:pt idx="4">
                  <c:v>49.38666666666667</c:v>
                </c:pt>
                <c:pt idx="5">
                  <c:v>41.56</c:v>
                </c:pt>
                <c:pt idx="6">
                  <c:v>48.32</c:v>
                </c:pt>
                <c:pt idx="7">
                  <c:v>40.840000000000003</c:v>
                </c:pt>
                <c:pt idx="8">
                  <c:v>25.46</c:v>
                </c:pt>
                <c:pt idx="9">
                  <c:v>15.92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1-9C47-BA7D-16B5883AE3BF}"/>
            </c:ext>
          </c:extLst>
        </c:ser>
        <c:ser>
          <c:idx val="2"/>
          <c:order val="2"/>
          <c:tx>
            <c:strRef>
              <c:f>'AVG ALL'!$D$29</c:f>
              <c:strCache>
                <c:ptCount val="1"/>
                <c:pt idx="0">
                  <c:v>Lower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'AVG ALL'!$A$30:$A$39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ALL'!$D$30:$D$39</c:f>
              <c:numCache>
                <c:formatCode>General</c:formatCode>
                <c:ptCount val="10"/>
                <c:pt idx="0">
                  <c:v>11.4</c:v>
                </c:pt>
                <c:pt idx="1">
                  <c:v>13.764285714285716</c:v>
                </c:pt>
                <c:pt idx="2">
                  <c:v>22.807142857142857</c:v>
                </c:pt>
                <c:pt idx="3">
                  <c:v>20.125</c:v>
                </c:pt>
                <c:pt idx="4">
                  <c:v>20.608333333333334</c:v>
                </c:pt>
                <c:pt idx="5">
                  <c:v>20.32</c:v>
                </c:pt>
                <c:pt idx="6">
                  <c:v>23.55</c:v>
                </c:pt>
                <c:pt idx="7">
                  <c:v>22.241666666666664</c:v>
                </c:pt>
                <c:pt idx="8">
                  <c:v>25.844999999999999</c:v>
                </c:pt>
                <c:pt idx="9">
                  <c:v>10.833333333333334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51-9C47-BA7D-16B5883AE3BF}"/>
            </c:ext>
          </c:extLst>
        </c:ser>
        <c:ser>
          <c:idx val="3"/>
          <c:order val="3"/>
          <c:tx>
            <c:strRef>
              <c:f>'AVG ALL'!$E$29</c:f>
              <c:strCache>
                <c:ptCount val="1"/>
                <c:pt idx="0">
                  <c:v>Wic Crk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'AVG ALL'!$A$30:$A$39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ALL'!$E$30:$E$39</c:f>
              <c:numCache>
                <c:formatCode>General</c:formatCode>
                <c:ptCount val="10"/>
                <c:pt idx="0">
                  <c:v>11.333333333333334</c:v>
                </c:pt>
                <c:pt idx="1">
                  <c:v>14.6</c:v>
                </c:pt>
                <c:pt idx="2">
                  <c:v>12.4</c:v>
                </c:pt>
                <c:pt idx="3">
                  <c:v>10.65</c:v>
                </c:pt>
                <c:pt idx="4">
                  <c:v>22.25555555555556</c:v>
                </c:pt>
                <c:pt idx="5">
                  <c:v>18.333333333333332</c:v>
                </c:pt>
                <c:pt idx="6">
                  <c:v>15.05</c:v>
                </c:pt>
                <c:pt idx="7">
                  <c:v>23.116666666666664</c:v>
                </c:pt>
                <c:pt idx="8">
                  <c:v>19.55</c:v>
                </c:pt>
                <c:pt idx="9">
                  <c:v>16.066666666666666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51-9C47-BA7D-16B5883AE3BF}"/>
            </c:ext>
          </c:extLst>
        </c:ser>
        <c:ser>
          <c:idx val="4"/>
          <c:order val="4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'AVG ALL'!$A$30:$A$39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ALL'!$F$30:$F$39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51-9C47-BA7D-16B5883AE3BF}"/>
            </c:ext>
          </c:extLst>
        </c:ser>
        <c:ser>
          <c:idx val="5"/>
          <c:order val="5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'AVG ALL'!$A$30:$A$39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ALL'!$F$30:$F$39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51-9C47-BA7D-16B5883AE3BF}"/>
            </c:ext>
          </c:extLst>
        </c:ser>
        <c:ser>
          <c:idx val="6"/>
          <c:order val="6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'AVG ALL'!$A$30:$A$39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ALL'!$G$30:$G$39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51-9C47-BA7D-16B5883AE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785176"/>
        <c:axId val="729785568"/>
      </c:lineChart>
      <c:catAx>
        <c:axId val="72978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78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9785568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Symbol"/>
                  </a:rPr>
                  <a:t>m</a:t>
                </a: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g/L</a:t>
                </a:r>
              </a:p>
            </c:rich>
          </c:tx>
          <c:layout>
            <c:manualLayout>
              <c:xMode val="edge"/>
              <c:yMode val="edge"/>
              <c:x val="1.0204081632653071E-2"/>
              <c:y val="0.406780372792384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7851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26938796936097326"/>
          <c:y val="0.90508616931358155"/>
          <c:w val="0.55714349991965251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AVG Surface Dissolved Oxygen</a:t>
            </a:r>
          </a:p>
        </c:rich>
      </c:tx>
      <c:layout>
        <c:manualLayout>
          <c:xMode val="edge"/>
          <c:yMode val="edge"/>
          <c:x val="0.29387776527934079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73552767810189E-2"/>
          <c:y val="0.12881377253338938"/>
          <c:w val="0.88775598668286304"/>
          <c:h val="0.62372984595114911"/>
        </c:manualLayout>
      </c:layout>
      <c:lineChart>
        <c:grouping val="standard"/>
        <c:varyColors val="0"/>
        <c:ser>
          <c:idx val="0"/>
          <c:order val="0"/>
          <c:tx>
            <c:strRef>
              <c:f>'AVG ALL'!$B$42</c:f>
              <c:strCache>
                <c:ptCount val="1"/>
                <c:pt idx="0">
                  <c:v>Ponds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'AVG ALL'!$A$43:$A$52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ALL'!$B$43:$B$52</c:f>
              <c:numCache>
                <c:formatCode>General</c:formatCode>
                <c:ptCount val="10"/>
                <c:pt idx="0">
                  <c:v>9.8857142857142861</c:v>
                </c:pt>
                <c:pt idx="1">
                  <c:v>9.839500000000001</c:v>
                </c:pt>
                <c:pt idx="2">
                  <c:v>10.4435</c:v>
                </c:pt>
                <c:pt idx="3">
                  <c:v>9.202</c:v>
                </c:pt>
                <c:pt idx="4">
                  <c:v>9.5554545454545465</c:v>
                </c:pt>
                <c:pt idx="5">
                  <c:v>9.2204545454545457</c:v>
                </c:pt>
                <c:pt idx="6">
                  <c:v>5.12</c:v>
                </c:pt>
                <c:pt idx="7">
                  <c:v>5.2205000000000004</c:v>
                </c:pt>
                <c:pt idx="8">
                  <c:v>9.8224999999999998</c:v>
                </c:pt>
                <c:pt idx="9">
                  <c:v>10.357777777777779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8-C143-AD01-AC5CA578EB6E}"/>
            </c:ext>
          </c:extLst>
        </c:ser>
        <c:ser>
          <c:idx val="1"/>
          <c:order val="1"/>
          <c:tx>
            <c:strRef>
              <c:f>'AVG ALL'!$C$42</c:f>
              <c:strCache>
                <c:ptCount val="1"/>
                <c:pt idx="0">
                  <c:v>Upper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'AVG ALL'!$A$43:$A$52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ALL'!$C$43:$C$52</c:f>
              <c:numCache>
                <c:formatCode>General</c:formatCode>
                <c:ptCount val="10"/>
                <c:pt idx="0">
                  <c:v>8.9824999999999999</c:v>
                </c:pt>
                <c:pt idx="1">
                  <c:v>8.56</c:v>
                </c:pt>
                <c:pt idx="2">
                  <c:v>9.5030000000000001</c:v>
                </c:pt>
                <c:pt idx="3">
                  <c:v>10.669</c:v>
                </c:pt>
                <c:pt idx="4">
                  <c:v>10.768000000000001</c:v>
                </c:pt>
                <c:pt idx="5">
                  <c:v>7.7350000000000003</c:v>
                </c:pt>
                <c:pt idx="6">
                  <c:v>3.27</c:v>
                </c:pt>
                <c:pt idx="7">
                  <c:v>4.9219999999999997</c:v>
                </c:pt>
                <c:pt idx="8">
                  <c:v>8.83</c:v>
                </c:pt>
                <c:pt idx="9">
                  <c:v>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8-C143-AD01-AC5CA578EB6E}"/>
            </c:ext>
          </c:extLst>
        </c:ser>
        <c:ser>
          <c:idx val="2"/>
          <c:order val="2"/>
          <c:tx>
            <c:strRef>
              <c:f>'AVG ALL'!$D$42</c:f>
              <c:strCache>
                <c:ptCount val="1"/>
                <c:pt idx="0">
                  <c:v>Lower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'AVG ALL'!$A$43:$A$52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ALL'!$D$43:$D$52</c:f>
              <c:numCache>
                <c:formatCode>General</c:formatCode>
                <c:ptCount val="10"/>
                <c:pt idx="0">
                  <c:v>8.5533333333333328</c:v>
                </c:pt>
                <c:pt idx="1">
                  <c:v>8.3657142857142865</c:v>
                </c:pt>
                <c:pt idx="2">
                  <c:v>8.7042857142857137</c:v>
                </c:pt>
                <c:pt idx="3">
                  <c:v>7.2741666666666669</c:v>
                </c:pt>
                <c:pt idx="4">
                  <c:v>8.3955555555555552</c:v>
                </c:pt>
                <c:pt idx="5">
                  <c:v>5.0049999999999999</c:v>
                </c:pt>
                <c:pt idx="6">
                  <c:v>2.1583333333333332</c:v>
                </c:pt>
                <c:pt idx="7">
                  <c:v>5.4266666666666667</c:v>
                </c:pt>
                <c:pt idx="8">
                  <c:v>6.2050000000000001</c:v>
                </c:pt>
                <c:pt idx="9">
                  <c:v>10.166666666666666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28-C143-AD01-AC5CA578EB6E}"/>
            </c:ext>
          </c:extLst>
        </c:ser>
        <c:ser>
          <c:idx val="3"/>
          <c:order val="3"/>
          <c:tx>
            <c:strRef>
              <c:f>'AVG ALL'!$E$42</c:f>
              <c:strCache>
                <c:ptCount val="1"/>
                <c:pt idx="0">
                  <c:v>Wic Crk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'AVG ALL'!$A$43:$A$52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ALL'!$E$43:$E$52</c:f>
              <c:numCache>
                <c:formatCode>General</c:formatCode>
                <c:ptCount val="10"/>
                <c:pt idx="0">
                  <c:v>10.046666666666667</c:v>
                </c:pt>
                <c:pt idx="1">
                  <c:v>9.1166666666666671</c:v>
                </c:pt>
                <c:pt idx="2">
                  <c:v>7.5366666666666662</c:v>
                </c:pt>
                <c:pt idx="3">
                  <c:v>6.9333333333333336</c:v>
                </c:pt>
                <c:pt idx="4">
                  <c:v>8.3533333333333335</c:v>
                </c:pt>
                <c:pt idx="5">
                  <c:v>6.1116666666666672</c:v>
                </c:pt>
                <c:pt idx="6">
                  <c:v>6.1166666666666663</c:v>
                </c:pt>
                <c:pt idx="7">
                  <c:v>5.746666666666667</c:v>
                </c:pt>
                <c:pt idx="8">
                  <c:v>8.83</c:v>
                </c:pt>
                <c:pt idx="9">
                  <c:v>10.533333333333333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28-C143-AD01-AC5CA578EB6E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'AVG ALL'!$A$43:$A$52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ALL'!$F$43:$F$52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28-C143-AD01-AC5CA578E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786352"/>
        <c:axId val="729786744"/>
      </c:lineChart>
      <c:catAx>
        <c:axId val="72978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786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9786744"/>
        <c:scaling>
          <c:orientation val="minMax"/>
          <c:max val="1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204081632653071E-2"/>
              <c:y val="0.386441389741536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786352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26326552038138079"/>
          <c:y val="0.91525566083900523"/>
          <c:w val="0.55714349991965251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AVG Water Clarity</a:t>
            </a:r>
          </a:p>
        </c:rich>
      </c:tx>
      <c:layout>
        <c:manualLayout>
          <c:xMode val="edge"/>
          <c:yMode val="edge"/>
          <c:x val="0.37959226525255818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40828325123899"/>
          <c:y val="0.20000033103868353"/>
          <c:w val="0.85102125619943514"/>
          <c:h val="0.5728823041616522"/>
        </c:manualLayout>
      </c:layout>
      <c:lineChart>
        <c:grouping val="standard"/>
        <c:varyColors val="0"/>
        <c:ser>
          <c:idx val="0"/>
          <c:order val="0"/>
          <c:tx>
            <c:strRef>
              <c:f>'AVG ALL'!$B$54</c:f>
              <c:strCache>
                <c:ptCount val="1"/>
                <c:pt idx="0">
                  <c:v>Ponds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'AVG ALL'!$A$55:$A$64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ALL'!$B$55:$B$64</c:f>
              <c:numCache>
                <c:formatCode>General</c:formatCode>
                <c:ptCount val="10"/>
                <c:pt idx="0">
                  <c:v>25.4</c:v>
                </c:pt>
                <c:pt idx="1">
                  <c:v>27.5</c:v>
                </c:pt>
                <c:pt idx="2">
                  <c:v>26.944444444444443</c:v>
                </c:pt>
                <c:pt idx="3">
                  <c:v>28</c:v>
                </c:pt>
                <c:pt idx="4">
                  <c:v>23.81111111111111</c:v>
                </c:pt>
                <c:pt idx="5">
                  <c:v>24.822222222222223</c:v>
                </c:pt>
                <c:pt idx="6">
                  <c:v>25.5</c:v>
                </c:pt>
                <c:pt idx="7">
                  <c:v>23.5625</c:v>
                </c:pt>
                <c:pt idx="8">
                  <c:v>28.642857142857142</c:v>
                </c:pt>
                <c:pt idx="9">
                  <c:v>28.857142857142858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D-CF45-8CA7-49C10C86314B}"/>
            </c:ext>
          </c:extLst>
        </c:ser>
        <c:ser>
          <c:idx val="1"/>
          <c:order val="1"/>
          <c:tx>
            <c:strRef>
              <c:f>'AVG ALL'!$C$54</c:f>
              <c:strCache>
                <c:ptCount val="1"/>
                <c:pt idx="0">
                  <c:v>Upper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'AVG ALL'!$A$55:$A$64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ALL'!$C$55:$C$64</c:f>
              <c:numCache>
                <c:formatCode>General</c:formatCode>
                <c:ptCount val="10"/>
                <c:pt idx="0">
                  <c:v>20.25</c:v>
                </c:pt>
                <c:pt idx="1">
                  <c:v>28.1</c:v>
                </c:pt>
                <c:pt idx="2">
                  <c:v>25.1</c:v>
                </c:pt>
                <c:pt idx="3">
                  <c:v>28.3</c:v>
                </c:pt>
                <c:pt idx="4">
                  <c:v>23.16</c:v>
                </c:pt>
                <c:pt idx="5">
                  <c:v>22.4</c:v>
                </c:pt>
                <c:pt idx="6">
                  <c:v>22.4</c:v>
                </c:pt>
                <c:pt idx="7">
                  <c:v>21.4</c:v>
                </c:pt>
                <c:pt idx="8">
                  <c:v>32.6</c:v>
                </c:pt>
                <c:pt idx="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D-CF45-8CA7-49C10C86314B}"/>
            </c:ext>
          </c:extLst>
        </c:ser>
        <c:ser>
          <c:idx val="2"/>
          <c:order val="2"/>
          <c:tx>
            <c:strRef>
              <c:f>'AVG ALL'!$D$54</c:f>
              <c:strCache>
                <c:ptCount val="1"/>
                <c:pt idx="0">
                  <c:v>Lower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'AVG ALL'!$A$55:$A$64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ALL'!$D$55:$D$64</c:f>
              <c:numCache>
                <c:formatCode>General</c:formatCode>
                <c:ptCount val="10"/>
                <c:pt idx="0">
                  <c:v>15.62</c:v>
                </c:pt>
                <c:pt idx="1">
                  <c:v>15.9</c:v>
                </c:pt>
                <c:pt idx="2">
                  <c:v>16.3</c:v>
                </c:pt>
                <c:pt idx="3">
                  <c:v>19.059999999999999</c:v>
                </c:pt>
                <c:pt idx="4">
                  <c:v>19.716666666666665</c:v>
                </c:pt>
                <c:pt idx="5">
                  <c:v>19.899999999999999</c:v>
                </c:pt>
                <c:pt idx="6">
                  <c:v>18.041666666666668</c:v>
                </c:pt>
                <c:pt idx="7">
                  <c:v>16.166666666666668</c:v>
                </c:pt>
                <c:pt idx="8">
                  <c:v>27.75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4D-CF45-8CA7-49C10C86314B}"/>
            </c:ext>
          </c:extLst>
        </c:ser>
        <c:ser>
          <c:idx val="3"/>
          <c:order val="3"/>
          <c:tx>
            <c:strRef>
              <c:f>'AVG ALL'!$E$54</c:f>
              <c:strCache>
                <c:ptCount val="1"/>
                <c:pt idx="0">
                  <c:v>Wic Crk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'AVG ALL'!$A$55:$A$64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ALL'!$E$55:$E$64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14.5</c:v>
                </c:pt>
                <c:pt idx="3">
                  <c:v>16.25</c:v>
                </c:pt>
                <c:pt idx="4">
                  <c:v>14.8</c:v>
                </c:pt>
                <c:pt idx="5">
                  <c:v>21.75</c:v>
                </c:pt>
                <c:pt idx="6">
                  <c:v>18.25</c:v>
                </c:pt>
                <c:pt idx="7">
                  <c:v>21.5</c:v>
                </c:pt>
                <c:pt idx="8">
                  <c:v>23.25</c:v>
                </c:pt>
                <c:pt idx="9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4D-CF45-8CA7-49C10C86314B}"/>
            </c:ext>
          </c:extLst>
        </c:ser>
        <c:ser>
          <c:idx val="4"/>
          <c:order val="4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'AVG ALL'!$A$55:$A$64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ALL'!$F$55:$F$64</c:f>
              <c:numCache>
                <c:formatCode>General</c:formatCode>
                <c:ptCount val="10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4D-CF45-8CA7-49C10C863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787528"/>
        <c:axId val="729787920"/>
      </c:lineChart>
      <c:catAx>
        <c:axId val="72978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78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9787920"/>
        <c:scaling>
          <c:orientation val="minMax"/>
          <c:max val="7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inches</a:t>
                </a:r>
              </a:p>
            </c:rich>
          </c:tx>
          <c:layout>
            <c:manualLayout>
              <c:xMode val="edge"/>
              <c:yMode val="edge"/>
              <c:x val="3.2653061224489806E-2"/>
              <c:y val="0.416949864317808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787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2673471530344424"/>
          <c:y val="0.90169633880510691"/>
          <c:w val="0.55714349991965251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-3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Wicomico Creek NO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3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N</a:t>
            </a:r>
          </a:p>
        </c:rich>
      </c:tx>
      <c:layout>
        <c:manualLayout>
          <c:xMode val="edge"/>
          <c:yMode val="edge"/>
          <c:x val="0.34081675504847642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836826208572142E-2"/>
          <c:y val="0.18305115044218503"/>
          <c:w val="0.87959271324210153"/>
          <c:h val="0.62711968207044877"/>
        </c:manualLayout>
      </c:layout>
      <c:lineChart>
        <c:grouping val="standard"/>
        <c:varyColors val="0"/>
        <c:ser>
          <c:idx val="0"/>
          <c:order val="0"/>
          <c:tx>
            <c:strRef>
              <c:f>'Wic Crk'!$AQ$3</c:f>
              <c:strCache>
                <c:ptCount val="1"/>
                <c:pt idx="0">
                  <c:v>16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'Wic Crk'!$AO$4:$AP$13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Crk'!$AQ$4:$AQ$13</c:f>
              <c:numCache>
                <c:formatCode>General</c:formatCode>
                <c:ptCount val="10"/>
                <c:pt idx="0">
                  <c:v>0.86709695999999992</c:v>
                </c:pt>
                <c:pt idx="1">
                  <c:v>0.39854847249999997</c:v>
                </c:pt>
                <c:pt idx="2">
                  <c:v>0.22411295125</c:v>
                </c:pt>
                <c:pt idx="3">
                  <c:v>0.22874198449999997</c:v>
                </c:pt>
                <c:pt idx="4">
                  <c:v>1.6574197099999999</c:v>
                </c:pt>
                <c:pt idx="5">
                  <c:v>5.4532269749999994E-2</c:v>
                </c:pt>
                <c:pt idx="6">
                  <c:v>1.9419358999999997E-2</c:v>
                </c:pt>
                <c:pt idx="7">
                  <c:v>3.3870975000000001E-4</c:v>
                </c:pt>
                <c:pt idx="8">
                  <c:v>3.3870975000000001E-4</c:v>
                </c:pt>
                <c:pt idx="9">
                  <c:v>0.1004838925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2849-AB23-41BE3D8FC9D2}"/>
            </c:ext>
          </c:extLst>
        </c:ser>
        <c:ser>
          <c:idx val="1"/>
          <c:order val="1"/>
          <c:tx>
            <c:strRef>
              <c:f>'Wic Crk'!$AR$3</c:f>
              <c:strCache>
                <c:ptCount val="1"/>
              </c:strCache>
            </c:strRef>
          </c:tx>
          <c:cat>
            <c:strRef>
              <c:f>'Wic Crk'!$AO$4:$AP$13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Crk'!$AR$4:$AR$13</c:f>
            </c:numRef>
          </c:val>
          <c:smooth val="0"/>
          <c:extLst>
            <c:ext xmlns:c16="http://schemas.microsoft.com/office/drawing/2014/chart" uri="{C3380CC4-5D6E-409C-BE32-E72D297353CC}">
              <c16:uniqueId val="{00000001-4B5C-2849-AB23-41BE3D8FC9D2}"/>
            </c:ext>
          </c:extLst>
        </c:ser>
        <c:ser>
          <c:idx val="2"/>
          <c:order val="2"/>
          <c:tx>
            <c:strRef>
              <c:f>'Wic Crk'!$AS$3</c:f>
              <c:strCache>
                <c:ptCount val="1"/>
                <c:pt idx="0">
                  <c:v>17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'Wic Crk'!$AO$4:$AP$13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Crk'!$AS$4:$AS$13</c:f>
              <c:numCache>
                <c:formatCode>General</c:formatCode>
                <c:ptCount val="10"/>
                <c:pt idx="0">
                  <c:v>0.59612916000000005</c:v>
                </c:pt>
                <c:pt idx="1">
                  <c:v>0.73725822250000006</c:v>
                </c:pt>
                <c:pt idx="2">
                  <c:v>1.4146777224999998</c:v>
                </c:pt>
                <c:pt idx="3">
                  <c:v>1.7262906924999999</c:v>
                </c:pt>
                <c:pt idx="4">
                  <c:v>3.4243555724999997</c:v>
                </c:pt>
                <c:pt idx="5">
                  <c:v>1.0011131177500001</c:v>
                </c:pt>
                <c:pt idx="6">
                  <c:v>0.53064527500000003</c:v>
                </c:pt>
                <c:pt idx="7">
                  <c:v>3.3306458750000001</c:v>
                </c:pt>
                <c:pt idx="8">
                  <c:v>1.6711148742250002</c:v>
                </c:pt>
                <c:pt idx="9">
                  <c:v>6.7741950000000002E-4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C-2849-AB23-41BE3D8FC9D2}"/>
            </c:ext>
          </c:extLst>
        </c:ser>
        <c:ser>
          <c:idx val="5"/>
          <c:order val="3"/>
          <c:tx>
            <c:strRef>
              <c:f>'Wic Crk'!$AT$3</c:f>
              <c:strCache>
                <c:ptCount val="1"/>
              </c:strCache>
            </c:strRef>
          </c:tx>
          <c:cat>
            <c:strRef>
              <c:f>'Wic Crk'!$AO$4:$AP$13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Crk'!$AT$4:$AT$13</c:f>
            </c:numRef>
          </c:val>
          <c:smooth val="0"/>
          <c:extLst>
            <c:ext xmlns:c16="http://schemas.microsoft.com/office/drawing/2014/chart" uri="{C3380CC4-5D6E-409C-BE32-E72D297353CC}">
              <c16:uniqueId val="{00000003-4B5C-2849-AB23-41BE3D8FC9D2}"/>
            </c:ext>
          </c:extLst>
        </c:ser>
        <c:ser>
          <c:idx val="3"/>
          <c:order val="4"/>
          <c:tx>
            <c:strRef>
              <c:f>'Wic Crk'!$AU$3</c:f>
              <c:strCache>
                <c:ptCount val="1"/>
                <c:pt idx="0">
                  <c:v>18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'Wic Crk'!$AO$4:$AP$13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Crk'!$AU$4:$AU$13</c:f>
              <c:numCache>
                <c:formatCode>General</c:formatCode>
                <c:ptCount val="10"/>
                <c:pt idx="0">
                  <c:v>1.8177423250000002</c:v>
                </c:pt>
                <c:pt idx="1">
                  <c:v>1.4553228925000001</c:v>
                </c:pt>
                <c:pt idx="2">
                  <c:v>2.4500005249999997</c:v>
                </c:pt>
                <c:pt idx="3">
                  <c:v>2.5741941000000002</c:v>
                </c:pt>
                <c:pt idx="4">
                  <c:v>4.7216139149999998</c:v>
                </c:pt>
                <c:pt idx="5">
                  <c:v>1.9825810699999997</c:v>
                </c:pt>
                <c:pt idx="6">
                  <c:v>2.1779036924999997</c:v>
                </c:pt>
                <c:pt idx="7">
                  <c:v>2.9241941749999998</c:v>
                </c:pt>
                <c:pt idx="8">
                  <c:v>2.9130280435750002</c:v>
                </c:pt>
                <c:pt idx="9">
                  <c:v>4.7419364999999998E-4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5C-2849-AB23-41BE3D8FC9D2}"/>
            </c:ext>
          </c:extLst>
        </c:ser>
        <c:ser>
          <c:idx val="4"/>
          <c:order val="5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'Wic Crk'!$AO$4:$AP$13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Crk'!$AX$4:$AX$13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5C-2849-AB23-41BE3D8FC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788704"/>
        <c:axId val="729789096"/>
      </c:lineChart>
      <c:catAx>
        <c:axId val="72978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789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9789096"/>
        <c:scaling>
          <c:orientation val="minMax"/>
          <c:max val="9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 
</a:t>
                </a:r>
              </a:p>
            </c:rich>
          </c:tx>
          <c:layout>
            <c:manualLayout>
              <c:xMode val="edge"/>
              <c:yMode val="edge"/>
              <c:x val="1.0204081632653071E-2"/>
              <c:y val="0.440678677877129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7887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1632695913010898"/>
          <c:y val="0.90508616931358155"/>
          <c:w val="0.29795939793240173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Wicomico Creek PO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4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P</a:t>
            </a:r>
          </a:p>
        </c:rich>
      </c:tx>
      <c:layout>
        <c:manualLayout>
          <c:xMode val="edge"/>
          <c:yMode val="edge"/>
          <c:x val="0.34081675504847642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48991997161998"/>
          <c:y val="0.17288164208428575"/>
          <c:w val="0.84693961947905383"/>
          <c:h val="0.62711968207044877"/>
        </c:manualLayout>
      </c:layout>
      <c:lineChart>
        <c:grouping val="standard"/>
        <c:varyColors val="0"/>
        <c:ser>
          <c:idx val="0"/>
          <c:order val="0"/>
          <c:tx>
            <c:strRef>
              <c:f>'Wic Crk'!$AQ$16</c:f>
              <c:strCache>
                <c:ptCount val="1"/>
                <c:pt idx="0">
                  <c:v>16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'Wic Crk'!$AO$17:$AP$26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Crk'!$AQ$17:$AQ$26</c:f>
              <c:numCache>
                <c:formatCode>General</c:formatCode>
                <c:ptCount val="10"/>
                <c:pt idx="0">
                  <c:v>0.1047473718</c:v>
                </c:pt>
                <c:pt idx="1">
                  <c:v>0.10621579289999999</c:v>
                </c:pt>
                <c:pt idx="2">
                  <c:v>0.10181052959999999</c:v>
                </c:pt>
                <c:pt idx="3">
                  <c:v>6.31421073E-2</c:v>
                </c:pt>
                <c:pt idx="4">
                  <c:v>6.62421074E-2</c:v>
                </c:pt>
                <c:pt idx="5">
                  <c:v>5.8247370299999997E-2</c:v>
                </c:pt>
                <c:pt idx="6">
                  <c:v>4.5847369900000004E-2</c:v>
                </c:pt>
                <c:pt idx="7">
                  <c:v>3.8505264399999996E-2</c:v>
                </c:pt>
                <c:pt idx="9">
                  <c:v>3.2305264200000003E-2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A-6B43-9B1B-EDFDFC749C47}"/>
            </c:ext>
          </c:extLst>
        </c:ser>
        <c:ser>
          <c:idx val="1"/>
          <c:order val="1"/>
          <c:tx>
            <c:strRef>
              <c:f>'Wic Crk'!$AR$16</c:f>
              <c:strCache>
                <c:ptCount val="1"/>
              </c:strCache>
            </c:strRef>
          </c:tx>
          <c:cat>
            <c:strRef>
              <c:f>'Wic Crk'!$AO$17:$AP$26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Crk'!$AR$17:$AR$26</c:f>
            </c:numRef>
          </c:val>
          <c:smooth val="0"/>
          <c:extLst>
            <c:ext xmlns:c16="http://schemas.microsoft.com/office/drawing/2014/chart" uri="{C3380CC4-5D6E-409C-BE32-E72D297353CC}">
              <c16:uniqueId val="{00000001-1B3A-6B43-9B1B-EDFDFC749C47}"/>
            </c:ext>
          </c:extLst>
        </c:ser>
        <c:ser>
          <c:idx val="2"/>
          <c:order val="2"/>
          <c:tx>
            <c:strRef>
              <c:f>'Wic Crk'!$AS$16</c:f>
              <c:strCache>
                <c:ptCount val="1"/>
                <c:pt idx="0">
                  <c:v>17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'Wic Crk'!$AO$17:$AP$26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Crk'!$AS$17:$AS$26</c:f>
              <c:numCache>
                <c:formatCode>General</c:formatCode>
                <c:ptCount val="10"/>
                <c:pt idx="0">
                  <c:v>3.9810527599999999E-2</c:v>
                </c:pt>
                <c:pt idx="1">
                  <c:v>4.7152633100000001E-2</c:v>
                </c:pt>
                <c:pt idx="2">
                  <c:v>8.0110528899999991E-2</c:v>
                </c:pt>
                <c:pt idx="3">
                  <c:v>3.93210539E-2</c:v>
                </c:pt>
                <c:pt idx="4">
                  <c:v>3.6764913466666667E-2</c:v>
                </c:pt>
                <c:pt idx="5">
                  <c:v>5.3842107E-2</c:v>
                </c:pt>
                <c:pt idx="6">
                  <c:v>2.2842106000000001E-2</c:v>
                </c:pt>
                <c:pt idx="7">
                  <c:v>3.9157895999999998E-2</c:v>
                </c:pt>
                <c:pt idx="8">
                  <c:v>2.6105263999999999E-3</c:v>
                </c:pt>
                <c:pt idx="9">
                  <c:v>8.8105266000000002E-3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3A-6B43-9B1B-EDFDFC749C47}"/>
            </c:ext>
          </c:extLst>
        </c:ser>
        <c:ser>
          <c:idx val="5"/>
          <c:order val="3"/>
          <c:tx>
            <c:strRef>
              <c:f>'Wic Crk'!$AT$16</c:f>
              <c:strCache>
                <c:ptCount val="1"/>
              </c:strCache>
            </c:strRef>
          </c:tx>
          <c:cat>
            <c:strRef>
              <c:f>'Wic Crk'!$AO$17:$AP$26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Crk'!$AT$17:$AT$26</c:f>
            </c:numRef>
          </c:val>
          <c:smooth val="0"/>
          <c:extLst>
            <c:ext xmlns:c16="http://schemas.microsoft.com/office/drawing/2014/chart" uri="{C3380CC4-5D6E-409C-BE32-E72D297353CC}">
              <c16:uniqueId val="{00000003-1B3A-6B43-9B1B-EDFDFC749C47}"/>
            </c:ext>
          </c:extLst>
        </c:ser>
        <c:ser>
          <c:idx val="3"/>
          <c:order val="4"/>
          <c:tx>
            <c:strRef>
              <c:f>'Wic Crk'!$AU$16</c:f>
              <c:strCache>
                <c:ptCount val="1"/>
                <c:pt idx="0">
                  <c:v>18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'Wic Crk'!$AO$17:$AP$26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Crk'!$AU$17:$AU$26</c:f>
              <c:numCache>
                <c:formatCode>General</c:formatCode>
                <c:ptCount val="10"/>
                <c:pt idx="0">
                  <c:v>7.6684212999999987E-2</c:v>
                </c:pt>
                <c:pt idx="1">
                  <c:v>9.8547371599999989E-2</c:v>
                </c:pt>
                <c:pt idx="2">
                  <c:v>5.4984212300000002E-2</c:v>
                </c:pt>
                <c:pt idx="3">
                  <c:v>4.50315804E-2</c:v>
                </c:pt>
                <c:pt idx="4">
                  <c:v>7.0266668933333318E-2</c:v>
                </c:pt>
                <c:pt idx="5">
                  <c:v>3.93210539E-2</c:v>
                </c:pt>
                <c:pt idx="6">
                  <c:v>4.2421054E-2</c:v>
                </c:pt>
                <c:pt idx="7">
                  <c:v>2.6594737699999999E-2</c:v>
                </c:pt>
                <c:pt idx="8">
                  <c:v>9.1368423999999993E-3</c:v>
                </c:pt>
                <c:pt idx="9">
                  <c:v>5.2536843799999997E-2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3A-6B43-9B1B-EDFDFC749C47}"/>
            </c:ext>
          </c:extLst>
        </c:ser>
        <c:ser>
          <c:idx val="4"/>
          <c:order val="5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'Wic Crk'!$AO$17:$AP$26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Crk'!$AX$17:$AX$26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3A-6B43-9B1B-EDFDFC749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789880"/>
        <c:axId val="729790272"/>
      </c:lineChart>
      <c:catAx>
        <c:axId val="729789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790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9790272"/>
        <c:scaling>
          <c:orientation val="minMax"/>
          <c:max val="0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 </a:t>
                </a:r>
              </a:p>
            </c:rich>
          </c:tx>
          <c:layout>
            <c:manualLayout>
              <c:xMode val="edge"/>
              <c:yMode val="edge"/>
              <c:x val="1.8367346938775512E-2"/>
              <c:y val="0.430509186351706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789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612287749745618"/>
          <c:y val="0.91186583033053115"/>
          <c:w val="0.29795939793240178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Wicomico Creek Chl-a</a:t>
            </a:r>
          </a:p>
        </c:rich>
      </c:tx>
      <c:layout>
        <c:manualLayout>
          <c:xMode val="edge"/>
          <c:yMode val="edge"/>
          <c:x val="0.35306165300766001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796007848381543E-2"/>
          <c:y val="0.17288164208428575"/>
          <c:w val="0.88163353160229152"/>
          <c:h val="0.6000009931160506"/>
        </c:manualLayout>
      </c:layout>
      <c:lineChart>
        <c:grouping val="standard"/>
        <c:varyColors val="0"/>
        <c:ser>
          <c:idx val="0"/>
          <c:order val="0"/>
          <c:tx>
            <c:strRef>
              <c:f>'Wic Crk'!$Y$28</c:f>
              <c:strCache>
                <c:ptCount val="1"/>
                <c:pt idx="0">
                  <c:v>16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'Wic Crk'!$X$29:$X$38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Crk'!$Y$29:$Y$38</c:f>
              <c:numCache>
                <c:formatCode>General</c:formatCode>
                <c:ptCount val="10"/>
                <c:pt idx="0">
                  <c:v>6.4</c:v>
                </c:pt>
                <c:pt idx="1">
                  <c:v>5.6999999999999993</c:v>
                </c:pt>
                <c:pt idx="2">
                  <c:v>6.95</c:v>
                </c:pt>
                <c:pt idx="3">
                  <c:v>11.7</c:v>
                </c:pt>
                <c:pt idx="4">
                  <c:v>9.1999999999999993</c:v>
                </c:pt>
                <c:pt idx="5">
                  <c:v>5.3</c:v>
                </c:pt>
                <c:pt idx="6">
                  <c:v>10.5</c:v>
                </c:pt>
                <c:pt idx="7">
                  <c:v>23.4</c:v>
                </c:pt>
                <c:pt idx="8">
                  <c:v>10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1-164A-94BE-6375403CEBA0}"/>
            </c:ext>
          </c:extLst>
        </c:ser>
        <c:ser>
          <c:idx val="1"/>
          <c:order val="1"/>
          <c:tx>
            <c:strRef>
              <c:f>'Wic Crk'!$Z$28</c:f>
              <c:strCache>
                <c:ptCount val="1"/>
                <c:pt idx="0">
                  <c:v>17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'Wic Crk'!$X$29:$X$38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Crk'!$Z$29:$Z$38</c:f>
              <c:numCache>
                <c:formatCode>General</c:formatCode>
                <c:ptCount val="10"/>
                <c:pt idx="0">
                  <c:v>17.899999999999999</c:v>
                </c:pt>
                <c:pt idx="1">
                  <c:v>27.9</c:v>
                </c:pt>
                <c:pt idx="2">
                  <c:v>10.65</c:v>
                </c:pt>
                <c:pt idx="3">
                  <c:v>10.65</c:v>
                </c:pt>
                <c:pt idx="4">
                  <c:v>42.433333333333337</c:v>
                </c:pt>
                <c:pt idx="5">
                  <c:v>26.3</c:v>
                </c:pt>
                <c:pt idx="6">
                  <c:v>18.100000000000001</c:v>
                </c:pt>
                <c:pt idx="7">
                  <c:v>26.950000000000003</c:v>
                </c:pt>
                <c:pt idx="8">
                  <c:v>33.150000000000006</c:v>
                </c:pt>
                <c:pt idx="9">
                  <c:v>34.799999999999997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1-164A-94BE-6375403CEBA0}"/>
            </c:ext>
          </c:extLst>
        </c:ser>
        <c:ser>
          <c:idx val="2"/>
          <c:order val="2"/>
          <c:tx>
            <c:strRef>
              <c:f>'Wic Crk'!$AA$28</c:f>
              <c:strCache>
                <c:ptCount val="1"/>
                <c:pt idx="0">
                  <c:v>18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'Wic Crk'!$X$29:$X$38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Crk'!$AA$29:$AA$38</c:f>
              <c:numCache>
                <c:formatCode>General</c:formatCode>
                <c:ptCount val="10"/>
                <c:pt idx="0">
                  <c:v>9.6999999999999993</c:v>
                </c:pt>
                <c:pt idx="1">
                  <c:v>10.199999999999999</c:v>
                </c:pt>
                <c:pt idx="2">
                  <c:v>19.600000000000001</c:v>
                </c:pt>
                <c:pt idx="3">
                  <c:v>9.6</c:v>
                </c:pt>
                <c:pt idx="4">
                  <c:v>15.133333333333333</c:v>
                </c:pt>
                <c:pt idx="5">
                  <c:v>23.4</c:v>
                </c:pt>
                <c:pt idx="6">
                  <c:v>16.55</c:v>
                </c:pt>
                <c:pt idx="7">
                  <c:v>19</c:v>
                </c:pt>
                <c:pt idx="8">
                  <c:v>15.5</c:v>
                </c:pt>
                <c:pt idx="9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01-164A-94BE-6375403CEBA0}"/>
            </c:ext>
          </c:extLst>
        </c:ser>
        <c:ser>
          <c:idx val="3"/>
          <c:order val="3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'Wic Crk'!$X$29:$X$38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Crk'!$AC$29:$AC$38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01-164A-94BE-6375403CEBA0}"/>
            </c:ext>
          </c:extLst>
        </c:ser>
        <c:ser>
          <c:idx val="4"/>
          <c:order val="4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'Wic Crk'!$X$29:$X$38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Crk'!$AC$29:$AC$38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01-164A-94BE-6375403CEBA0}"/>
            </c:ext>
          </c:extLst>
        </c:ser>
        <c:ser>
          <c:idx val="5"/>
          <c:order val="5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'Wic Crk'!$X$29:$X$38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Crk'!$AD$29:$AD$38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01-164A-94BE-6375403CE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791056"/>
        <c:axId val="729791448"/>
      </c:lineChart>
      <c:catAx>
        <c:axId val="72979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791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9791448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Symbol"/>
                  </a:rPr>
                  <a:t>m</a:t>
                </a: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g/L</a:t>
                </a:r>
              </a:p>
            </c:rich>
          </c:tx>
          <c:layout>
            <c:manualLayout>
              <c:xMode val="edge"/>
              <c:yMode val="edge"/>
              <c:x val="1.0204081632653071E-2"/>
              <c:y val="0.423729525334757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791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40612287749745618"/>
          <c:y val="0.91186583033053115"/>
          <c:w val="0.29795939793240178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Wicomico Creek DO</a:t>
            </a:r>
          </a:p>
        </c:rich>
      </c:tx>
      <c:layout>
        <c:manualLayout>
          <c:xMode val="edge"/>
          <c:yMode val="edge"/>
          <c:x val="0.36734736729337442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71128000663E-2"/>
          <c:y val="0.20339016715798336"/>
          <c:w val="0.8857151683226725"/>
          <c:h val="0.6033908292353507"/>
        </c:manualLayout>
      </c:layout>
      <c:lineChart>
        <c:grouping val="standard"/>
        <c:varyColors val="0"/>
        <c:ser>
          <c:idx val="0"/>
          <c:order val="0"/>
          <c:tx>
            <c:strRef>
              <c:f>'Wic Crk'!$Y$41</c:f>
              <c:strCache>
                <c:ptCount val="1"/>
                <c:pt idx="0">
                  <c:v>16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'Wic Crk'!$X$42:$X$51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Crk'!$Y$42:$Y$51</c:f>
              <c:numCache>
                <c:formatCode>General</c:formatCode>
                <c:ptCount val="10"/>
                <c:pt idx="0">
                  <c:v>12.2</c:v>
                </c:pt>
                <c:pt idx="1">
                  <c:v>10.065000000000001</c:v>
                </c:pt>
                <c:pt idx="2">
                  <c:v>8.34</c:v>
                </c:pt>
                <c:pt idx="3">
                  <c:v>7.8000000000000007</c:v>
                </c:pt>
                <c:pt idx="4">
                  <c:v>9.64</c:v>
                </c:pt>
                <c:pt idx="5">
                  <c:v>6.98</c:v>
                </c:pt>
                <c:pt idx="6">
                  <c:v>13.04</c:v>
                </c:pt>
                <c:pt idx="7">
                  <c:v>9.5</c:v>
                </c:pt>
                <c:pt idx="8">
                  <c:v>7.44</c:v>
                </c:pt>
                <c:pt idx="9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B-8D4C-96EA-DA0BAE42D495}"/>
            </c:ext>
          </c:extLst>
        </c:ser>
        <c:ser>
          <c:idx val="1"/>
          <c:order val="1"/>
          <c:tx>
            <c:strRef>
              <c:f>'Wic Crk'!$Z$41</c:f>
              <c:strCache>
                <c:ptCount val="1"/>
                <c:pt idx="0">
                  <c:v>17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'Wic Crk'!$X$42:$X$51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Crk'!$Z$42:$Z$51</c:f>
              <c:numCache>
                <c:formatCode>General</c:formatCode>
                <c:ptCount val="10"/>
                <c:pt idx="0">
                  <c:v>8.5399999999999991</c:v>
                </c:pt>
                <c:pt idx="1">
                  <c:v>8.8049999999999997</c:v>
                </c:pt>
                <c:pt idx="2">
                  <c:v>8.3650000000000002</c:v>
                </c:pt>
                <c:pt idx="3">
                  <c:v>6.41</c:v>
                </c:pt>
                <c:pt idx="4">
                  <c:v>7.7100000000000009</c:v>
                </c:pt>
                <c:pt idx="5">
                  <c:v>4.7750000000000004</c:v>
                </c:pt>
                <c:pt idx="6">
                  <c:v>2.35</c:v>
                </c:pt>
                <c:pt idx="7">
                  <c:v>4.21</c:v>
                </c:pt>
                <c:pt idx="8">
                  <c:v>12.155000000000001</c:v>
                </c:pt>
                <c:pt idx="9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B-8D4C-96EA-DA0BAE42D495}"/>
            </c:ext>
          </c:extLst>
        </c:ser>
        <c:ser>
          <c:idx val="2"/>
          <c:order val="2"/>
          <c:tx>
            <c:strRef>
              <c:f>'Wic Crk'!$AA$41</c:f>
              <c:strCache>
                <c:ptCount val="1"/>
                <c:pt idx="0">
                  <c:v>18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'Wic Crk'!$X$42:$X$51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Crk'!$AA$42:$AA$51</c:f>
              <c:numCache>
                <c:formatCode>General</c:formatCode>
                <c:ptCount val="10"/>
                <c:pt idx="0">
                  <c:v>9.4</c:v>
                </c:pt>
                <c:pt idx="1">
                  <c:v>8.48</c:v>
                </c:pt>
                <c:pt idx="2">
                  <c:v>5.9049999999999994</c:v>
                </c:pt>
                <c:pt idx="3">
                  <c:v>6.59</c:v>
                </c:pt>
                <c:pt idx="4">
                  <c:v>7.7100000000000009</c:v>
                </c:pt>
                <c:pt idx="5">
                  <c:v>6.58</c:v>
                </c:pt>
                <c:pt idx="6">
                  <c:v>2.96</c:v>
                </c:pt>
                <c:pt idx="7">
                  <c:v>3.5300000000000002</c:v>
                </c:pt>
                <c:pt idx="8">
                  <c:v>6.8949999999999996</c:v>
                </c:pt>
                <c:pt idx="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B-8D4C-96EA-DA0BAE42D495}"/>
            </c:ext>
          </c:extLst>
        </c:ser>
        <c:ser>
          <c:idx val="3"/>
          <c:order val="3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'Wic Crk'!$X$42:$X$51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Crk'!$AC$42:$AC$51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B-8D4C-96EA-DA0BAE42D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313848"/>
        <c:axId val="728314240"/>
      </c:lineChart>
      <c:catAx>
        <c:axId val="72831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831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8314240"/>
        <c:scaling>
          <c:orientation val="minMax"/>
          <c:max val="1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204081632653071E-2"/>
              <c:y val="0.450848169402553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8313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38571471423214992"/>
          <c:y val="0.91525566083900523"/>
          <c:w val="0.29795939793240178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Wicomico Creek water clarity</a:t>
            </a:r>
          </a:p>
        </c:rich>
      </c:tx>
      <c:layout>
        <c:manualLayout>
          <c:xMode val="edge"/>
          <c:yMode val="edge"/>
          <c:x val="0.30612266323852416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16337309009599"/>
          <c:y val="0.17288164208428575"/>
          <c:w val="0.86326616636057762"/>
          <c:h val="0.6000009931160506"/>
        </c:manualLayout>
      </c:layout>
      <c:lineChart>
        <c:grouping val="standard"/>
        <c:varyColors val="0"/>
        <c:ser>
          <c:idx val="0"/>
          <c:order val="0"/>
          <c:tx>
            <c:strRef>
              <c:f>'Wic Crk'!$Y$54</c:f>
              <c:strCache>
                <c:ptCount val="1"/>
                <c:pt idx="0">
                  <c:v>16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'Wic Crk'!$X$55:$X$64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Crk'!$Y$55:$Y$64</c:f>
              <c:numCache>
                <c:formatCode>General</c:formatCode>
                <c:ptCount val="10"/>
                <c:pt idx="0">
                  <c:v>8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1-4440-878D-0BF6592D16F0}"/>
            </c:ext>
          </c:extLst>
        </c:ser>
        <c:ser>
          <c:idx val="1"/>
          <c:order val="1"/>
          <c:tx>
            <c:strRef>
              <c:f>'Wic Crk'!$Z$54</c:f>
              <c:strCache>
                <c:ptCount val="1"/>
                <c:pt idx="0">
                  <c:v>17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'Wic Crk'!$X$55:$X$64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Crk'!$Z$55:$Z$64</c:f>
              <c:numCache>
                <c:formatCode>General</c:formatCode>
                <c:ptCount val="10"/>
                <c:pt idx="0">
                  <c:v>12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14.3</c:v>
                </c:pt>
                <c:pt idx="5">
                  <c:v>21</c:v>
                </c:pt>
                <c:pt idx="6">
                  <c:v>18</c:v>
                </c:pt>
                <c:pt idx="7">
                  <c:v>24.5</c:v>
                </c:pt>
                <c:pt idx="8">
                  <c:v>22.5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1-4440-878D-0BF6592D16F0}"/>
            </c:ext>
          </c:extLst>
        </c:ser>
        <c:ser>
          <c:idx val="2"/>
          <c:order val="2"/>
          <c:tx>
            <c:strRef>
              <c:f>'Wic Crk'!$AA$54</c:f>
              <c:strCache>
                <c:ptCount val="1"/>
                <c:pt idx="0">
                  <c:v>18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'Wic Crk'!$X$55:$X$64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Crk'!$AA$55:$AA$64</c:f>
              <c:numCache>
                <c:formatCode>General</c:formatCode>
                <c:ptCount val="10"/>
                <c:pt idx="0">
                  <c:v>16</c:v>
                </c:pt>
                <c:pt idx="1">
                  <c:v>12</c:v>
                </c:pt>
                <c:pt idx="2">
                  <c:v>14</c:v>
                </c:pt>
                <c:pt idx="3">
                  <c:v>14.5</c:v>
                </c:pt>
                <c:pt idx="4">
                  <c:v>15.3</c:v>
                </c:pt>
                <c:pt idx="5">
                  <c:v>22.5</c:v>
                </c:pt>
                <c:pt idx="6">
                  <c:v>18.5</c:v>
                </c:pt>
                <c:pt idx="7">
                  <c:v>18.5</c:v>
                </c:pt>
                <c:pt idx="8">
                  <c:v>24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1-4440-878D-0BF6592D16F0}"/>
            </c:ext>
          </c:extLst>
        </c:ser>
        <c:ser>
          <c:idx val="3"/>
          <c:order val="3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'Wic Crk'!$X$55:$X$64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Crk'!$AC$55:$AC$64</c:f>
              <c:numCache>
                <c:formatCode>General</c:formatCode>
                <c:ptCount val="10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F1-4440-878D-0BF6592D1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315024"/>
        <c:axId val="728315416"/>
      </c:lineChart>
      <c:catAx>
        <c:axId val="72831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8315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8315416"/>
        <c:scaling>
          <c:orientation val="minMax"/>
          <c:max val="7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inches</a:t>
                </a:r>
              </a:p>
            </c:rich>
          </c:tx>
          <c:layout>
            <c:manualLayout>
              <c:xMode val="edge"/>
              <c:yMode val="edge"/>
              <c:x val="2.0408163265306138E-2"/>
              <c:y val="0.40339054228390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8315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39183716321174183"/>
          <c:y val="0.91186583033053115"/>
          <c:w val="0.29795939793240173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 - Mill St. Bridge</a:t>
            </a:r>
          </a:p>
        </c:rich>
      </c:tx>
      <c:layout>
        <c:manualLayout>
          <c:xMode val="edge"/>
          <c:yMode val="edge"/>
          <c:x val="0.3510208366811291"/>
          <c:y val="3.53356890459363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5319341238191"/>
          <c:y val="0.23321595008825322"/>
          <c:w val="0.83877634603829165"/>
          <c:h val="0.349823925132379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DO!$A$3:$B$3</c:f>
              <c:strCache>
                <c:ptCount val="2"/>
                <c:pt idx="0">
                  <c:v>5/3/2006</c:v>
                </c:pt>
                <c:pt idx="1">
                  <c:v>7:00 PM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DO!$C$2:$H$2</c:f>
              <c:strCache>
                <c:ptCount val="4"/>
                <c:pt idx="0">
                  <c:v>Mill St. Bridge</c:v>
                </c:pt>
                <c:pt idx="1">
                  <c:v>TOP</c:v>
                </c:pt>
                <c:pt idx="2">
                  <c:v>MIDDLE</c:v>
                </c:pt>
                <c:pt idx="3">
                  <c:v>BOTTOM</c:v>
                </c:pt>
              </c:strCache>
            </c:strRef>
          </c:cat>
          <c:val>
            <c:numRef>
              <c:f>DO!$C$3:$H$3</c:f>
              <c:numCache>
                <c:formatCode>General</c:formatCode>
                <c:ptCount val="4"/>
                <c:pt idx="1">
                  <c:v>8.9</c:v>
                </c:pt>
                <c:pt idx="2">
                  <c:v>6.43</c:v>
                </c:pt>
                <c:pt idx="3">
                  <c:v>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1-5249-9C61-5F6559F82389}"/>
            </c:ext>
          </c:extLst>
        </c:ser>
        <c:ser>
          <c:idx val="1"/>
          <c:order val="1"/>
          <c:tx>
            <c:strRef>
              <c:f>DO!$A$4:$B$4</c:f>
              <c:strCache>
                <c:ptCount val="2"/>
                <c:pt idx="0">
                  <c:v>5/10/2006</c:v>
                </c:pt>
                <c:pt idx="1">
                  <c:v>8:00 PM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DO!$C$2:$H$2</c:f>
              <c:strCache>
                <c:ptCount val="4"/>
                <c:pt idx="0">
                  <c:v>Mill St. Bridge</c:v>
                </c:pt>
                <c:pt idx="1">
                  <c:v>TOP</c:v>
                </c:pt>
                <c:pt idx="2">
                  <c:v>MIDDLE</c:v>
                </c:pt>
                <c:pt idx="3">
                  <c:v>BOTTOM</c:v>
                </c:pt>
              </c:strCache>
            </c:strRef>
          </c:cat>
          <c:val>
            <c:numRef>
              <c:f>DO!$C$4:$H$4</c:f>
              <c:numCache>
                <c:formatCode>General</c:formatCode>
                <c:ptCount val="4"/>
                <c:pt idx="1">
                  <c:v>12.73</c:v>
                </c:pt>
                <c:pt idx="2">
                  <c:v>9.16</c:v>
                </c:pt>
                <c:pt idx="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1-5249-9C61-5F6559F82389}"/>
            </c:ext>
          </c:extLst>
        </c:ser>
        <c:ser>
          <c:idx val="4"/>
          <c:order val="2"/>
          <c:tx>
            <c:strRef>
              <c:f>DO!$A$5:$B$5</c:f>
              <c:strCache>
                <c:ptCount val="2"/>
                <c:pt idx="0">
                  <c:v>5/23/2006</c:v>
                </c:pt>
                <c:pt idx="1">
                  <c:v>2:30 PM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DO!$C$2:$H$2</c:f>
              <c:strCache>
                <c:ptCount val="4"/>
                <c:pt idx="0">
                  <c:v>Mill St. Bridge</c:v>
                </c:pt>
                <c:pt idx="1">
                  <c:v>TOP</c:v>
                </c:pt>
                <c:pt idx="2">
                  <c:v>MIDDLE</c:v>
                </c:pt>
                <c:pt idx="3">
                  <c:v>BOTTOM</c:v>
                </c:pt>
              </c:strCache>
            </c:strRef>
          </c:cat>
          <c:val>
            <c:numRef>
              <c:f>DO!$C$5:$H$5</c:f>
              <c:numCache>
                <c:formatCode>General</c:formatCode>
                <c:ptCount val="4"/>
                <c:pt idx="1">
                  <c:v>11.23</c:v>
                </c:pt>
                <c:pt idx="2">
                  <c:v>7.39</c:v>
                </c:pt>
                <c:pt idx="3">
                  <c:v>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E1-5249-9C61-5F6559F82389}"/>
            </c:ext>
          </c:extLst>
        </c:ser>
        <c:ser>
          <c:idx val="2"/>
          <c:order val="3"/>
          <c:tx>
            <c:strRef>
              <c:f>DO!$A$6:$B$6</c:f>
              <c:strCache>
                <c:ptCount val="2"/>
                <c:pt idx="0">
                  <c:v>5/30/2006</c:v>
                </c:pt>
                <c:pt idx="1">
                  <c:v>7:45 PM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DO!$C$2:$H$2</c:f>
              <c:strCache>
                <c:ptCount val="4"/>
                <c:pt idx="0">
                  <c:v>Mill St. Bridge</c:v>
                </c:pt>
                <c:pt idx="1">
                  <c:v>TOP</c:v>
                </c:pt>
                <c:pt idx="2">
                  <c:v>MIDDLE</c:v>
                </c:pt>
                <c:pt idx="3">
                  <c:v>BOTTOM</c:v>
                </c:pt>
              </c:strCache>
            </c:strRef>
          </c:cat>
          <c:val>
            <c:numRef>
              <c:f>DO!$C$6:$H$6</c:f>
              <c:numCache>
                <c:formatCode>General</c:formatCode>
                <c:ptCount val="4"/>
                <c:pt idx="1">
                  <c:v>14.58</c:v>
                </c:pt>
                <c:pt idx="2">
                  <c:v>12.34</c:v>
                </c:pt>
                <c:pt idx="3">
                  <c:v>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E1-5249-9C61-5F6559F82389}"/>
            </c:ext>
          </c:extLst>
        </c:ser>
        <c:ser>
          <c:idx val="5"/>
          <c:order val="4"/>
          <c:tx>
            <c:strRef>
              <c:f>DO!$A$7:$B$7</c:f>
              <c:strCache>
                <c:ptCount val="2"/>
                <c:pt idx="0">
                  <c:v>6/6/2006</c:v>
                </c:pt>
                <c:pt idx="1">
                  <c:v>4:45 PM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DO!$C$2:$H$2</c:f>
              <c:strCache>
                <c:ptCount val="4"/>
                <c:pt idx="0">
                  <c:v>Mill St. Bridge</c:v>
                </c:pt>
                <c:pt idx="1">
                  <c:v>TOP</c:v>
                </c:pt>
                <c:pt idx="2">
                  <c:v>MIDDLE</c:v>
                </c:pt>
                <c:pt idx="3">
                  <c:v>BOTTOM</c:v>
                </c:pt>
              </c:strCache>
            </c:strRef>
          </c:cat>
          <c:val>
            <c:numRef>
              <c:f>DO!$C$7:$H$7</c:f>
              <c:numCache>
                <c:formatCode>General</c:formatCode>
                <c:ptCount val="4"/>
                <c:pt idx="1">
                  <c:v>6.94</c:v>
                </c:pt>
                <c:pt idx="2">
                  <c:v>5.95</c:v>
                </c:pt>
                <c:pt idx="3">
                  <c:v>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E1-5249-9C61-5F6559F82389}"/>
            </c:ext>
          </c:extLst>
        </c:ser>
        <c:ser>
          <c:idx val="3"/>
          <c:order val="5"/>
          <c:tx>
            <c:strRef>
              <c:f>DO!$A$8:$B$8</c:f>
              <c:strCache>
                <c:ptCount val="2"/>
                <c:pt idx="0">
                  <c:v>6/20/2006</c:v>
                </c:pt>
                <c:pt idx="1">
                  <c:v>5:00 PM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DO!$C$2:$H$2</c:f>
              <c:strCache>
                <c:ptCount val="4"/>
                <c:pt idx="0">
                  <c:v>Mill St. Bridge</c:v>
                </c:pt>
                <c:pt idx="1">
                  <c:v>TOP</c:v>
                </c:pt>
                <c:pt idx="2">
                  <c:v>MIDDLE</c:v>
                </c:pt>
                <c:pt idx="3">
                  <c:v>BOTTOM</c:v>
                </c:pt>
              </c:strCache>
            </c:strRef>
          </c:cat>
          <c:val>
            <c:numRef>
              <c:f>DO!$C$8:$H$8</c:f>
              <c:numCache>
                <c:formatCode>General</c:formatCode>
                <c:ptCount val="4"/>
                <c:pt idx="1">
                  <c:v>27</c:v>
                </c:pt>
                <c:pt idx="2">
                  <c:v>26.6</c:v>
                </c:pt>
                <c:pt idx="3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E1-5249-9C61-5F6559F82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316200"/>
        <c:axId val="728316592"/>
      </c:barChart>
      <c:catAx>
        <c:axId val="72831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83677754566387"/>
              <c:y val="0.69258061823544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8316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831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 DO</a:t>
                </a:r>
              </a:p>
            </c:rich>
          </c:tx>
          <c:layout>
            <c:manualLayout>
              <c:xMode val="edge"/>
              <c:yMode val="edge"/>
              <c:x val="3.2653061224489806E-2"/>
              <c:y val="0.30388729677341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8316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122470405485018"/>
          <c:y val="0.81625590087458189"/>
          <c:w val="0.78163351009695159"/>
          <c:h val="0.159010971685076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 - Channel Marker 32</a:t>
            </a:r>
          </a:p>
        </c:rich>
      </c:tx>
      <c:layout>
        <c:manualLayout>
          <c:xMode val="edge"/>
          <c:yMode val="edge"/>
          <c:x val="0.31224511221811535"/>
          <c:y val="3.53356890459363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5319341238191"/>
          <c:y val="0.23321595008825322"/>
          <c:w val="0.83877634603829165"/>
          <c:h val="0.42402900016046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DO!$A$23:$B$23</c:f>
              <c:strCache>
                <c:ptCount val="2"/>
                <c:pt idx="0">
                  <c:v>4/25/2006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DO!$C$22:$H$22</c:f>
              <c:strCache>
                <c:ptCount val="4"/>
                <c:pt idx="1">
                  <c:v>TOP</c:v>
                </c:pt>
                <c:pt idx="2">
                  <c:v>MIDDLE</c:v>
                </c:pt>
                <c:pt idx="3">
                  <c:v>BOTTOM</c:v>
                </c:pt>
              </c:strCache>
            </c:strRef>
          </c:cat>
          <c:val>
            <c:numRef>
              <c:f>DO!$C$23:$H$23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1BEA-C04B-811F-86116E280E92}"/>
            </c:ext>
          </c:extLst>
        </c:ser>
        <c:ser>
          <c:idx val="1"/>
          <c:order val="1"/>
          <c:tx>
            <c:strRef>
              <c:f>DO!$A$24:$B$24</c:f>
              <c:strCache>
                <c:ptCount val="2"/>
                <c:pt idx="0">
                  <c:v>5/8/2006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DO!$C$22:$H$22</c:f>
              <c:strCache>
                <c:ptCount val="4"/>
                <c:pt idx="1">
                  <c:v>TOP</c:v>
                </c:pt>
                <c:pt idx="2">
                  <c:v>MIDDLE</c:v>
                </c:pt>
                <c:pt idx="3">
                  <c:v>BOTTOM</c:v>
                </c:pt>
              </c:strCache>
            </c:strRef>
          </c:cat>
          <c:val>
            <c:numRef>
              <c:f>DO!$C$24:$H$24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1BEA-C04B-811F-86116E280E92}"/>
            </c:ext>
          </c:extLst>
        </c:ser>
        <c:ser>
          <c:idx val="2"/>
          <c:order val="2"/>
          <c:tx>
            <c:strRef>
              <c:f>DO!$A$25:$B$25</c:f>
              <c:strCache>
                <c:ptCount val="2"/>
                <c:pt idx="0">
                  <c:v>5/23/2006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DO!$C$22:$H$22</c:f>
              <c:strCache>
                <c:ptCount val="4"/>
                <c:pt idx="1">
                  <c:v>TOP</c:v>
                </c:pt>
                <c:pt idx="2">
                  <c:v>MIDDLE</c:v>
                </c:pt>
                <c:pt idx="3">
                  <c:v>BOTTOM</c:v>
                </c:pt>
              </c:strCache>
            </c:strRef>
          </c:cat>
          <c:val>
            <c:numRef>
              <c:f>DO!$C$25:$H$25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1BEA-C04B-811F-86116E280E92}"/>
            </c:ext>
          </c:extLst>
        </c:ser>
        <c:ser>
          <c:idx val="3"/>
          <c:order val="3"/>
          <c:tx>
            <c:strRef>
              <c:f>DO!$A$26:$B$26</c:f>
              <c:strCache>
                <c:ptCount val="2"/>
                <c:pt idx="0">
                  <c:v>6/6/2006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DO!$C$22:$H$22</c:f>
              <c:strCache>
                <c:ptCount val="4"/>
                <c:pt idx="1">
                  <c:v>TOP</c:v>
                </c:pt>
                <c:pt idx="2">
                  <c:v>MIDDLE</c:v>
                </c:pt>
                <c:pt idx="3">
                  <c:v>BOTTOM</c:v>
                </c:pt>
              </c:strCache>
            </c:strRef>
          </c:cat>
          <c:val>
            <c:numRef>
              <c:f>DO!$C$26:$H$26</c:f>
              <c:numCache>
                <c:formatCode>General</c:formatCode>
                <c:ptCount val="4"/>
                <c:pt idx="1">
                  <c:v>4.34</c:v>
                </c:pt>
                <c:pt idx="2">
                  <c:v>4.0599999999999996</c:v>
                </c:pt>
                <c:pt idx="3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EA-C04B-811F-86116E280E92}"/>
            </c:ext>
          </c:extLst>
        </c:ser>
        <c:ser>
          <c:idx val="4"/>
          <c:order val="4"/>
          <c:tx>
            <c:strRef>
              <c:f>DO!$A$27:$B$27</c:f>
              <c:strCache>
                <c:ptCount val="2"/>
                <c:pt idx="0">
                  <c:v>6/20/2006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DO!$C$22:$H$22</c:f>
              <c:strCache>
                <c:ptCount val="4"/>
                <c:pt idx="1">
                  <c:v>TOP</c:v>
                </c:pt>
                <c:pt idx="2">
                  <c:v>MIDDLE</c:v>
                </c:pt>
                <c:pt idx="3">
                  <c:v>BOTTOM</c:v>
                </c:pt>
              </c:strCache>
            </c:strRef>
          </c:cat>
          <c:val>
            <c:numRef>
              <c:f>DO!$C$27:$H$27</c:f>
              <c:numCache>
                <c:formatCode>General</c:formatCode>
                <c:ptCount val="4"/>
                <c:pt idx="1">
                  <c:v>5.14</c:v>
                </c:pt>
                <c:pt idx="2">
                  <c:v>5.0999999999999996</c:v>
                </c:pt>
                <c:pt idx="3">
                  <c:v>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A-C04B-811F-86116E280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2868432"/>
        <c:axId val="722868040"/>
      </c:barChart>
      <c:catAx>
        <c:axId val="72286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83677754566387"/>
              <c:y val="0.766785936210271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868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2868040"/>
        <c:scaling>
          <c:orientation val="minMax"/>
          <c:max val="3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2653061224489806E-2"/>
              <c:y val="0.38162618365283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868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36736836466869"/>
          <c:y val="0.89046084787104718"/>
          <c:w val="0.73673533665434776"/>
          <c:h val="8.48056537102475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D) - Mt Vernon</a:t>
            </a:r>
          </a:p>
        </c:rich>
      </c:tx>
      <c:layout>
        <c:manualLayout>
          <c:xMode val="edge"/>
          <c:yMode val="edge"/>
          <c:x val="0.3836738979056194"/>
          <c:y val="3.53356890459363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5319341238191"/>
          <c:y val="0.23321595008825322"/>
          <c:w val="0.83877634603829165"/>
          <c:h val="0.42402900016046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DO!$A$14:$C$14</c:f>
              <c:strCache>
                <c:ptCount val="3"/>
                <c:pt idx="0">
                  <c:v>5/3/2006</c:v>
                </c:pt>
                <c:pt idx="1">
                  <c:v>11:30 AM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DO!$D$13:$H$13</c:f>
              <c:strCache>
                <c:ptCount val="3"/>
                <c:pt idx="0">
                  <c:v>TOP</c:v>
                </c:pt>
                <c:pt idx="1">
                  <c:v>MIDDLE</c:v>
                </c:pt>
                <c:pt idx="2">
                  <c:v>BOTTOM</c:v>
                </c:pt>
              </c:strCache>
            </c:strRef>
          </c:cat>
          <c:val>
            <c:numRef>
              <c:f>DO!$D$14:$H$14</c:f>
              <c:numCache>
                <c:formatCode>General</c:formatCode>
                <c:ptCount val="3"/>
                <c:pt idx="0">
                  <c:v>8.33</c:v>
                </c:pt>
                <c:pt idx="1">
                  <c:v>8.4</c:v>
                </c:pt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B-BE44-AD07-90D6E24F8459}"/>
            </c:ext>
          </c:extLst>
        </c:ser>
        <c:ser>
          <c:idx val="1"/>
          <c:order val="1"/>
          <c:tx>
            <c:strRef>
              <c:f>DO!$A$15:$C$15</c:f>
              <c:strCache>
                <c:ptCount val="3"/>
                <c:pt idx="0">
                  <c:v>5/9/2006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DO!$D$13:$H$13</c:f>
              <c:strCache>
                <c:ptCount val="3"/>
                <c:pt idx="0">
                  <c:v>TOP</c:v>
                </c:pt>
                <c:pt idx="1">
                  <c:v>MIDDLE</c:v>
                </c:pt>
                <c:pt idx="2">
                  <c:v>BOTTOM</c:v>
                </c:pt>
              </c:strCache>
            </c:strRef>
          </c:cat>
          <c:val>
            <c:numRef>
              <c:f>DO!$D$15:$H$15</c:f>
              <c:numCache>
                <c:formatCode>General</c:formatCode>
                <c:ptCount val="3"/>
                <c:pt idx="0">
                  <c:v>7.33</c:v>
                </c:pt>
                <c:pt idx="1">
                  <c:v>7.1</c:v>
                </c:pt>
                <c:pt idx="2">
                  <c:v>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B-BE44-AD07-90D6E24F8459}"/>
            </c:ext>
          </c:extLst>
        </c:ser>
        <c:ser>
          <c:idx val="2"/>
          <c:order val="2"/>
          <c:tx>
            <c:strRef>
              <c:f>DO!$A$16:$C$16</c:f>
              <c:strCache>
                <c:ptCount val="3"/>
                <c:pt idx="0">
                  <c:v>5/23/2006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DO!$D$13:$H$13</c:f>
              <c:strCache>
                <c:ptCount val="3"/>
                <c:pt idx="0">
                  <c:v>TOP</c:v>
                </c:pt>
                <c:pt idx="1">
                  <c:v>MIDDLE</c:v>
                </c:pt>
                <c:pt idx="2">
                  <c:v>BOTTOM</c:v>
                </c:pt>
              </c:strCache>
            </c:strRef>
          </c:cat>
          <c:val>
            <c:numRef>
              <c:f>DO!$D$16:$H$16</c:f>
              <c:numCache>
                <c:formatCode>General</c:formatCode>
                <c:ptCount val="3"/>
                <c:pt idx="0">
                  <c:v>6.9</c:v>
                </c:pt>
                <c:pt idx="1">
                  <c:v>5.6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B-BE44-AD07-90D6E24F8459}"/>
            </c:ext>
          </c:extLst>
        </c:ser>
        <c:ser>
          <c:idx val="3"/>
          <c:order val="3"/>
          <c:tx>
            <c:strRef>
              <c:f>DO!$A$17:$C$17</c:f>
              <c:strCache>
                <c:ptCount val="3"/>
                <c:pt idx="0">
                  <c:v>6/20/2006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DO!$D$13:$H$13</c:f>
              <c:strCache>
                <c:ptCount val="3"/>
                <c:pt idx="0">
                  <c:v>TOP</c:v>
                </c:pt>
                <c:pt idx="1">
                  <c:v>MIDDLE</c:v>
                </c:pt>
                <c:pt idx="2">
                  <c:v>BOTTOM</c:v>
                </c:pt>
              </c:strCache>
            </c:strRef>
          </c:cat>
          <c:val>
            <c:numRef>
              <c:f>DO!$D$17:$H$17</c:f>
              <c:numCache>
                <c:formatCode>General</c:formatCode>
                <c:ptCount val="3"/>
                <c:pt idx="0">
                  <c:v>6.17</c:v>
                </c:pt>
                <c:pt idx="1">
                  <c:v>6</c:v>
                </c:pt>
                <c:pt idx="2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B-BE44-AD07-90D6E24F8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317376"/>
        <c:axId val="728317768"/>
      </c:barChart>
      <c:catAx>
        <c:axId val="72831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83677754566387"/>
              <c:y val="0.766785936210271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8317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8317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2653061224489806E-2"/>
              <c:y val="0.38162618365283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8317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9795939793240153"/>
          <c:y val="0.89046084787104718"/>
          <c:w val="0.70816390808291785"/>
          <c:h val="8.48056537102475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Channel Marker 32 - DO</a:t>
            </a:r>
          </a:p>
        </c:rich>
      </c:tx>
      <c:layout>
        <c:manualLayout>
          <c:xMode val="edge"/>
          <c:yMode val="edge"/>
          <c:x val="0.31224511221811535"/>
          <c:y val="3.53356890459363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6746489104834"/>
          <c:y val="0.23321595008825322"/>
          <c:w val="0.85306207455962468"/>
          <c:h val="0.42402900016046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DO!$A$23:$B$23</c:f>
              <c:strCache>
                <c:ptCount val="2"/>
                <c:pt idx="0">
                  <c:v>4/25/2006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DO!$C$22:$H$22</c:f>
              <c:strCache>
                <c:ptCount val="4"/>
                <c:pt idx="1">
                  <c:v>TOP</c:v>
                </c:pt>
                <c:pt idx="2">
                  <c:v>MIDDLE</c:v>
                </c:pt>
                <c:pt idx="3">
                  <c:v>BOTTOM</c:v>
                </c:pt>
              </c:strCache>
            </c:strRef>
          </c:cat>
          <c:val>
            <c:numRef>
              <c:f>DO!$C$23:$H$23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1FF8-844D-9F8E-AD1C14A0A49C}"/>
            </c:ext>
          </c:extLst>
        </c:ser>
        <c:ser>
          <c:idx val="1"/>
          <c:order val="1"/>
          <c:tx>
            <c:strRef>
              <c:f>DO!$A$24:$B$24</c:f>
              <c:strCache>
                <c:ptCount val="2"/>
                <c:pt idx="0">
                  <c:v>5/8/2006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DO!$C$22:$H$22</c:f>
              <c:strCache>
                <c:ptCount val="4"/>
                <c:pt idx="1">
                  <c:v>TOP</c:v>
                </c:pt>
                <c:pt idx="2">
                  <c:v>MIDDLE</c:v>
                </c:pt>
                <c:pt idx="3">
                  <c:v>BOTTOM</c:v>
                </c:pt>
              </c:strCache>
            </c:strRef>
          </c:cat>
          <c:val>
            <c:numRef>
              <c:f>DO!$C$24:$H$24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1FF8-844D-9F8E-AD1C14A0A49C}"/>
            </c:ext>
          </c:extLst>
        </c:ser>
        <c:ser>
          <c:idx val="2"/>
          <c:order val="2"/>
          <c:tx>
            <c:strRef>
              <c:f>DO!$A$25:$B$25</c:f>
              <c:strCache>
                <c:ptCount val="2"/>
                <c:pt idx="0">
                  <c:v>5/23/2006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DO!$C$22:$H$22</c:f>
              <c:strCache>
                <c:ptCount val="4"/>
                <c:pt idx="1">
                  <c:v>TOP</c:v>
                </c:pt>
                <c:pt idx="2">
                  <c:v>MIDDLE</c:v>
                </c:pt>
                <c:pt idx="3">
                  <c:v>BOTTOM</c:v>
                </c:pt>
              </c:strCache>
            </c:strRef>
          </c:cat>
          <c:val>
            <c:numRef>
              <c:f>DO!$C$25:$H$25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1FF8-844D-9F8E-AD1C14A0A49C}"/>
            </c:ext>
          </c:extLst>
        </c:ser>
        <c:ser>
          <c:idx val="3"/>
          <c:order val="3"/>
          <c:tx>
            <c:strRef>
              <c:f>DO!$A$26:$B$26</c:f>
              <c:strCache>
                <c:ptCount val="2"/>
                <c:pt idx="0">
                  <c:v>6/6/2006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DO!$C$22:$H$22</c:f>
              <c:strCache>
                <c:ptCount val="4"/>
                <c:pt idx="1">
                  <c:v>TOP</c:v>
                </c:pt>
                <c:pt idx="2">
                  <c:v>MIDDLE</c:v>
                </c:pt>
                <c:pt idx="3">
                  <c:v>BOTTOM</c:v>
                </c:pt>
              </c:strCache>
            </c:strRef>
          </c:cat>
          <c:val>
            <c:numRef>
              <c:f>DO!$C$26:$H$26</c:f>
              <c:numCache>
                <c:formatCode>General</c:formatCode>
                <c:ptCount val="4"/>
                <c:pt idx="1">
                  <c:v>4.34</c:v>
                </c:pt>
                <c:pt idx="2">
                  <c:v>4.0599999999999996</c:v>
                </c:pt>
                <c:pt idx="3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F8-844D-9F8E-AD1C14A0A49C}"/>
            </c:ext>
          </c:extLst>
        </c:ser>
        <c:ser>
          <c:idx val="4"/>
          <c:order val="4"/>
          <c:tx>
            <c:strRef>
              <c:f>DO!$A$27:$B$27</c:f>
              <c:strCache>
                <c:ptCount val="2"/>
                <c:pt idx="0">
                  <c:v>6/20/2006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DO!$C$22:$H$22</c:f>
              <c:strCache>
                <c:ptCount val="4"/>
                <c:pt idx="1">
                  <c:v>TOP</c:v>
                </c:pt>
                <c:pt idx="2">
                  <c:v>MIDDLE</c:v>
                </c:pt>
                <c:pt idx="3">
                  <c:v>BOTTOM</c:v>
                </c:pt>
              </c:strCache>
            </c:strRef>
          </c:cat>
          <c:val>
            <c:numRef>
              <c:f>DO!$C$27:$H$27</c:f>
              <c:numCache>
                <c:formatCode>General</c:formatCode>
                <c:ptCount val="4"/>
                <c:pt idx="1">
                  <c:v>5.14</c:v>
                </c:pt>
                <c:pt idx="2">
                  <c:v>5.0999999999999996</c:v>
                </c:pt>
                <c:pt idx="3">
                  <c:v>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F8-844D-9F8E-AD1C14A0A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318552"/>
        <c:axId val="728318944"/>
      </c:barChart>
      <c:catAx>
        <c:axId val="72831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224532647704768"/>
              <c:y val="0.766785936210271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8318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8318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2653061224489806E-2"/>
              <c:y val="0.38162618365283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8318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7551041834056466"/>
          <c:y val="0.89046084787104718"/>
          <c:w val="0.73673533665434765"/>
          <c:h val="8.48056537102475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Upper NO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3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N</a:t>
            </a:r>
          </a:p>
        </c:rich>
      </c:tx>
      <c:layout>
        <c:manualLayout>
          <c:xMode val="edge"/>
          <c:yMode val="edge"/>
          <c:x val="0.40816369382398632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04091800952445"/>
          <c:y val="0.1661019698456862"/>
          <c:w val="0.8693886214411487"/>
          <c:h val="0.60678066535465003"/>
        </c:manualLayout>
      </c:layout>
      <c:lineChart>
        <c:grouping val="standard"/>
        <c:varyColors val="0"/>
        <c:ser>
          <c:idx val="0"/>
          <c:order val="0"/>
          <c:tx>
            <c:strRef>
              <c:f>Upper!$AR$2</c:f>
              <c:strCache>
                <c:ptCount val="1"/>
                <c:pt idx="0">
                  <c:v>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Upper!$AP$3:$AQ$12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Upper!$AR$3:$AR$12</c:f>
              <c:numCache>
                <c:formatCode>General</c:formatCode>
                <c:ptCount val="10"/>
                <c:pt idx="0">
                  <c:v>1.70258478</c:v>
                </c:pt>
                <c:pt idx="1">
                  <c:v>1.38419691</c:v>
                </c:pt>
                <c:pt idx="2">
                  <c:v>0.22445215800000001</c:v>
                </c:pt>
                <c:pt idx="3">
                  <c:v>1.2600030600000001</c:v>
                </c:pt>
                <c:pt idx="4">
                  <c:v>0.51483995999999999</c:v>
                </c:pt>
                <c:pt idx="5">
                  <c:v>0.36016216499999998</c:v>
                </c:pt>
                <c:pt idx="6">
                  <c:v>0.30043621349999999</c:v>
                </c:pt>
                <c:pt idx="7">
                  <c:v>0.48638827800000001</c:v>
                </c:pt>
                <c:pt idx="8">
                  <c:v>8.500504515E-2</c:v>
                </c:pt>
                <c:pt idx="9">
                  <c:v>2.8451682E-3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4-F042-A7C8-99CCFEDACA2F}"/>
            </c:ext>
          </c:extLst>
        </c:ser>
        <c:ser>
          <c:idx val="1"/>
          <c:order val="1"/>
          <c:tx>
            <c:strRef>
              <c:f>Upper!$AS$2</c:f>
              <c:strCache>
                <c:ptCount val="1"/>
              </c:strCache>
            </c:strRef>
          </c:tx>
          <c:cat>
            <c:strRef>
              <c:f>Upper!$AP$3:$AQ$12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Upper!$AS$3:$AS$12</c:f>
            </c:numRef>
          </c:val>
          <c:smooth val="0"/>
          <c:extLst>
            <c:ext xmlns:c16="http://schemas.microsoft.com/office/drawing/2014/chart" uri="{C3380CC4-5D6E-409C-BE32-E72D297353CC}">
              <c16:uniqueId val="{00000001-7844-F042-A7C8-99CCFEDACA2F}"/>
            </c:ext>
          </c:extLst>
        </c:ser>
        <c:ser>
          <c:idx val="2"/>
          <c:order val="2"/>
          <c:tx>
            <c:strRef>
              <c:f>Upper!$AT$2</c:f>
              <c:strCache>
                <c:ptCount val="1"/>
                <c:pt idx="0">
                  <c:v>8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Upper!$AP$3:$AQ$12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Upper!$AT$3:$AT$12</c:f>
              <c:numCache>
                <c:formatCode>General</c:formatCode>
                <c:ptCount val="10"/>
                <c:pt idx="0">
                  <c:v>1.4000034000000001</c:v>
                </c:pt>
                <c:pt idx="1">
                  <c:v>1.2554869200000001</c:v>
                </c:pt>
                <c:pt idx="2">
                  <c:v>0.91677641999999993</c:v>
                </c:pt>
                <c:pt idx="3">
                  <c:v>0.63113056499999998</c:v>
                </c:pt>
                <c:pt idx="4">
                  <c:v>2.1835536900000001</c:v>
                </c:pt>
                <c:pt idx="5">
                  <c:v>0.55887232500000006</c:v>
                </c:pt>
                <c:pt idx="6">
                  <c:v>0.1520810145</c:v>
                </c:pt>
                <c:pt idx="7">
                  <c:v>0.43750106250000004</c:v>
                </c:pt>
                <c:pt idx="8">
                  <c:v>0.15467779500000001</c:v>
                </c:pt>
                <c:pt idx="9">
                  <c:v>2.3709735000000003E-3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4-F042-A7C8-99CCFEDACA2F}"/>
            </c:ext>
          </c:extLst>
        </c:ser>
        <c:ser>
          <c:idx val="3"/>
          <c:order val="3"/>
          <c:tx>
            <c:strRef>
              <c:f>Upper!$AU$2</c:f>
              <c:strCache>
                <c:ptCount val="1"/>
              </c:strCache>
            </c:strRef>
          </c:tx>
          <c:cat>
            <c:strRef>
              <c:f>Upper!$AP$3:$AQ$12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Upper!$AU$3:$AU$12</c:f>
            </c:numRef>
          </c:val>
          <c:smooth val="0"/>
          <c:extLst>
            <c:ext xmlns:c16="http://schemas.microsoft.com/office/drawing/2014/chart" uri="{C3380CC4-5D6E-409C-BE32-E72D297353CC}">
              <c16:uniqueId val="{00000003-7844-F042-A7C8-99CCFEDACA2F}"/>
            </c:ext>
          </c:extLst>
        </c:ser>
        <c:ser>
          <c:idx val="4"/>
          <c:order val="4"/>
          <c:tx>
            <c:strRef>
              <c:f>Upper!$AV$2</c:f>
              <c:strCache>
                <c:ptCount val="1"/>
                <c:pt idx="0">
                  <c:v>19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Upper!$AP$3:$AQ$12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Upper!$AV$3:$AV$12</c:f>
              <c:numCache>
                <c:formatCode>General</c:formatCode>
                <c:ptCount val="10"/>
                <c:pt idx="0">
                  <c:v>1.36161621</c:v>
                </c:pt>
                <c:pt idx="1">
                  <c:v>1.579519965</c:v>
                </c:pt>
                <c:pt idx="2">
                  <c:v>1.430487345</c:v>
                </c:pt>
                <c:pt idx="3">
                  <c:v>1.0229057100000001</c:v>
                </c:pt>
                <c:pt idx="4">
                  <c:v>1.8471012600000001</c:v>
                </c:pt>
                <c:pt idx="5">
                  <c:v>0.34435567499999997</c:v>
                </c:pt>
                <c:pt idx="6">
                  <c:v>0.25064577000000005</c:v>
                </c:pt>
                <c:pt idx="7">
                  <c:v>0.27333937349999998</c:v>
                </c:pt>
                <c:pt idx="8">
                  <c:v>0.19238756400000001</c:v>
                </c:pt>
                <c:pt idx="9">
                  <c:v>2.3935542000000001E-3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44-F042-A7C8-99CCFEDACA2F}"/>
            </c:ext>
          </c:extLst>
        </c:ser>
        <c:ser>
          <c:idx val="7"/>
          <c:order val="5"/>
          <c:tx>
            <c:strRef>
              <c:f>Upper!$AW$2</c:f>
              <c:strCache>
                <c:ptCount val="1"/>
              </c:strCache>
            </c:strRef>
          </c:tx>
          <c:cat>
            <c:strRef>
              <c:f>Upper!$AP$3:$AQ$12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Upper!$AW$3:$AW$12</c:f>
            </c:numRef>
          </c:val>
          <c:smooth val="0"/>
          <c:extLst>
            <c:ext xmlns:c16="http://schemas.microsoft.com/office/drawing/2014/chart" uri="{C3380CC4-5D6E-409C-BE32-E72D297353CC}">
              <c16:uniqueId val="{00000005-7844-F042-A7C8-99CCFEDACA2F}"/>
            </c:ext>
          </c:extLst>
        </c:ser>
        <c:ser>
          <c:idx val="5"/>
          <c:order val="6"/>
          <c:tx>
            <c:strRef>
              <c:f>Upper!$AX$2</c:f>
              <c:strCache>
                <c:ptCount val="1"/>
                <c:pt idx="0">
                  <c:v>20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Upper!$AP$3:$AQ$12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Upper!$AX$3:$AX$12</c:f>
              <c:numCache>
                <c:formatCode>General</c:formatCode>
                <c:ptCount val="10"/>
                <c:pt idx="0">
                  <c:v>1.0025830800000002</c:v>
                </c:pt>
                <c:pt idx="1">
                  <c:v>0.69322748999999995</c:v>
                </c:pt>
                <c:pt idx="2">
                  <c:v>0.94161519000000005</c:v>
                </c:pt>
                <c:pt idx="3">
                  <c:v>0.79596967500000004</c:v>
                </c:pt>
                <c:pt idx="4">
                  <c:v>2.4025864800000001</c:v>
                </c:pt>
                <c:pt idx="5">
                  <c:v>0.2381134815</c:v>
                </c:pt>
                <c:pt idx="6">
                  <c:v>0.27548454</c:v>
                </c:pt>
                <c:pt idx="7">
                  <c:v>0.43354944000000001</c:v>
                </c:pt>
                <c:pt idx="8">
                  <c:v>7.000017E-2</c:v>
                </c:pt>
                <c:pt idx="9">
                  <c:v>2.7774261E-3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44-F042-A7C8-99CCFEDACA2F}"/>
            </c:ext>
          </c:extLst>
        </c:ser>
        <c:ser>
          <c:idx val="6"/>
          <c:order val="7"/>
          <c:tx>
            <c:strRef>
              <c:f>Upper!$AZ$2</c:f>
              <c:strCache>
                <c:ptCount val="1"/>
                <c:pt idx="0">
                  <c:v>27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Upper!$AP$3:$AQ$12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Upper!$AZ$3:$AZ$12</c:f>
              <c:numCache>
                <c:formatCode>General</c:formatCode>
                <c:ptCount val="10"/>
                <c:pt idx="1">
                  <c:v>0.78129221999999998</c:v>
                </c:pt>
                <c:pt idx="2">
                  <c:v>1.2408094650000001</c:v>
                </c:pt>
                <c:pt idx="3">
                  <c:v>1.06580904</c:v>
                </c:pt>
                <c:pt idx="4">
                  <c:v>0.48774312000000003</c:v>
                </c:pt>
                <c:pt idx="5">
                  <c:v>0.29580717000000001</c:v>
                </c:pt>
                <c:pt idx="6">
                  <c:v>0.24387156000000001</c:v>
                </c:pt>
                <c:pt idx="7">
                  <c:v>0.2153069745</c:v>
                </c:pt>
                <c:pt idx="8">
                  <c:v>7.2946951349999997E-2</c:v>
                </c:pt>
                <c:pt idx="9">
                  <c:v>2.5516190999999998E-3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44-F042-A7C8-99CCFEDACA2F}"/>
            </c:ext>
          </c:extLst>
        </c:ser>
        <c:ser>
          <c:idx val="8"/>
          <c:order val="8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Upper!$AP$3:$AQ$12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Upper!$BC$3:$BC$12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44-F042-A7C8-99CCFEDAC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319728"/>
        <c:axId val="728320120"/>
      </c:lineChart>
      <c:catAx>
        <c:axId val="72831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8320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8320120"/>
        <c:scaling>
          <c:orientation val="minMax"/>
          <c:max val="9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204081632653071E-2"/>
              <c:y val="0.413560033809333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8319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836756119770809"/>
          <c:y val="0.91525566083900523"/>
          <c:w val="0.46530655096684376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Upper Chl-a</a:t>
            </a:r>
          </a:p>
        </c:rich>
      </c:tx>
      <c:layout>
        <c:manualLayout>
          <c:xMode val="edge"/>
          <c:yMode val="edge"/>
          <c:x val="0.42158859470468479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8289205702658"/>
          <c:y val="0.20000033103868353"/>
          <c:w val="0.83910386965376782"/>
          <c:h val="0.5728823041616522"/>
        </c:manualLayout>
      </c:layout>
      <c:lineChart>
        <c:grouping val="standard"/>
        <c:varyColors val="0"/>
        <c:ser>
          <c:idx val="0"/>
          <c:order val="0"/>
          <c:tx>
            <c:strRef>
              <c:f>Upper!$X$27</c:f>
              <c:strCache>
                <c:ptCount val="1"/>
                <c:pt idx="0">
                  <c:v>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Upper!$W$28:$W$37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Upper!$X$28:$X$37</c:f>
              <c:numCache>
                <c:formatCode>General</c:formatCode>
                <c:ptCount val="10"/>
                <c:pt idx="0">
                  <c:v>12.6</c:v>
                </c:pt>
                <c:pt idx="1">
                  <c:v>9.6000000000000014</c:v>
                </c:pt>
                <c:pt idx="2">
                  <c:v>20.3</c:v>
                </c:pt>
                <c:pt idx="3">
                  <c:v>16.600000000000001</c:v>
                </c:pt>
                <c:pt idx="4">
                  <c:v>116.5</c:v>
                </c:pt>
                <c:pt idx="5">
                  <c:v>44.3</c:v>
                </c:pt>
                <c:pt idx="6">
                  <c:v>51.25</c:v>
                </c:pt>
                <c:pt idx="7">
                  <c:v>67.5</c:v>
                </c:pt>
                <c:pt idx="8">
                  <c:v>18.05</c:v>
                </c:pt>
                <c:pt idx="9">
                  <c:v>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4-4440-A48C-CA8685A66201}"/>
            </c:ext>
          </c:extLst>
        </c:ser>
        <c:ser>
          <c:idx val="1"/>
          <c:order val="1"/>
          <c:tx>
            <c:strRef>
              <c:f>Upper!$Y$27</c:f>
              <c:strCache>
                <c:ptCount val="1"/>
                <c:pt idx="0">
                  <c:v>8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Upper!$W$28:$W$37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Upper!$Y$28:$Y$37</c:f>
              <c:numCache>
                <c:formatCode>General</c:formatCode>
                <c:ptCount val="10"/>
                <c:pt idx="0">
                  <c:v>3.9</c:v>
                </c:pt>
                <c:pt idx="1">
                  <c:v>5.0500000000000007</c:v>
                </c:pt>
                <c:pt idx="2">
                  <c:v>2.2999999999999998</c:v>
                </c:pt>
                <c:pt idx="3">
                  <c:v>2.65</c:v>
                </c:pt>
                <c:pt idx="4">
                  <c:v>4.2333333333333334</c:v>
                </c:pt>
                <c:pt idx="5">
                  <c:v>3.5</c:v>
                </c:pt>
                <c:pt idx="6">
                  <c:v>2.85</c:v>
                </c:pt>
                <c:pt idx="7">
                  <c:v>2.85</c:v>
                </c:pt>
                <c:pt idx="8">
                  <c:v>12.2</c:v>
                </c:pt>
                <c:pt idx="9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4-4440-A48C-CA8685A66201}"/>
            </c:ext>
          </c:extLst>
        </c:ser>
        <c:ser>
          <c:idx val="2"/>
          <c:order val="2"/>
          <c:tx>
            <c:strRef>
              <c:f>Upper!$Z$27</c:f>
              <c:strCache>
                <c:ptCount val="1"/>
                <c:pt idx="0">
                  <c:v>19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Upper!$W$28:$W$37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Upper!$Z$28:$Z$37</c:f>
              <c:numCache>
                <c:formatCode>General</c:formatCode>
                <c:ptCount val="10"/>
                <c:pt idx="0">
                  <c:v>11.7</c:v>
                </c:pt>
                <c:pt idx="1">
                  <c:v>11.95</c:v>
                </c:pt>
                <c:pt idx="2">
                  <c:v>43.45</c:v>
                </c:pt>
                <c:pt idx="3">
                  <c:v>41.05</c:v>
                </c:pt>
                <c:pt idx="4">
                  <c:v>42</c:v>
                </c:pt>
                <c:pt idx="5">
                  <c:v>66.5</c:v>
                </c:pt>
                <c:pt idx="6">
                  <c:v>95.9</c:v>
                </c:pt>
                <c:pt idx="7">
                  <c:v>53.05</c:v>
                </c:pt>
                <c:pt idx="8">
                  <c:v>39.4</c:v>
                </c:pt>
                <c:pt idx="9">
                  <c:v>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D4-4440-A48C-CA8685A66201}"/>
            </c:ext>
          </c:extLst>
        </c:ser>
        <c:ser>
          <c:idx val="3"/>
          <c:order val="3"/>
          <c:tx>
            <c:strRef>
              <c:f>Upper!$AA$27</c:f>
              <c:strCache>
                <c:ptCount val="1"/>
                <c:pt idx="0">
                  <c:v>20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Upper!$W$28:$W$37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Upper!$AA$28:$AA$37</c:f>
              <c:numCache>
                <c:formatCode>General</c:formatCode>
                <c:ptCount val="10"/>
                <c:pt idx="0">
                  <c:v>30</c:v>
                </c:pt>
                <c:pt idx="1">
                  <c:v>18.2</c:v>
                </c:pt>
                <c:pt idx="2">
                  <c:v>33.25</c:v>
                </c:pt>
                <c:pt idx="3">
                  <c:v>31.45</c:v>
                </c:pt>
                <c:pt idx="4">
                  <c:v>54</c:v>
                </c:pt>
                <c:pt idx="5">
                  <c:v>66.400000000000006</c:v>
                </c:pt>
                <c:pt idx="6">
                  <c:v>54.85</c:v>
                </c:pt>
                <c:pt idx="7">
                  <c:v>41.2</c:v>
                </c:pt>
                <c:pt idx="8">
                  <c:v>36.799999999999997</c:v>
                </c:pt>
                <c:pt idx="9">
                  <c:v>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D4-4440-A48C-CA8685A66201}"/>
            </c:ext>
          </c:extLst>
        </c:ser>
        <c:ser>
          <c:idx val="4"/>
          <c:order val="4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Upper!$W$28:$W$37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Upper!$AD$28:$AD$37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D4-4440-A48C-CA8685A66201}"/>
            </c:ext>
          </c:extLst>
        </c:ser>
        <c:ser>
          <c:idx val="5"/>
          <c:order val="5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Upper!$W$28:$W$37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Upper!$AE$28:$AE$37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D4-4440-A48C-CA8685A66201}"/>
            </c:ext>
          </c:extLst>
        </c:ser>
        <c:ser>
          <c:idx val="6"/>
          <c:order val="6"/>
          <c:tx>
            <c:strRef>
              <c:f>Upper!$AB$27</c:f>
              <c:strCache>
                <c:ptCount val="1"/>
                <c:pt idx="0">
                  <c:v>27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Upper!$W$28:$W$37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Upper!$AB$28:$AB$37</c:f>
              <c:numCache>
                <c:formatCode>General</c:formatCode>
                <c:ptCount val="10"/>
                <c:pt idx="1">
                  <c:v>8.6999999999999993</c:v>
                </c:pt>
                <c:pt idx="2">
                  <c:v>29.9</c:v>
                </c:pt>
                <c:pt idx="3">
                  <c:v>37.200000000000003</c:v>
                </c:pt>
                <c:pt idx="4">
                  <c:v>30.2</c:v>
                </c:pt>
                <c:pt idx="5">
                  <c:v>27.1</c:v>
                </c:pt>
                <c:pt idx="6">
                  <c:v>36.75</c:v>
                </c:pt>
                <c:pt idx="7">
                  <c:v>39.6</c:v>
                </c:pt>
                <c:pt idx="8">
                  <c:v>20.85</c:v>
                </c:pt>
                <c:pt idx="9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D4-4440-A48C-CA8685A66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320904"/>
        <c:axId val="728321296"/>
      </c:lineChart>
      <c:catAx>
        <c:axId val="728320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8321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8321296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3.2586558044806514E-2"/>
              <c:y val="0.43728884736865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8320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1975560081466436"/>
          <c:y val="0.90169633880510691"/>
          <c:w val="0.46435845213849286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Upper DO</a:t>
            </a:r>
          </a:p>
        </c:rich>
      </c:tx>
      <c:layout>
        <c:manualLayout>
          <c:xMode val="edge"/>
          <c:yMode val="edge"/>
          <c:x val="0.43584521384928754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3095723014257"/>
          <c:y val="0.20339016715798336"/>
          <c:w val="0.84317718940936859"/>
          <c:h val="0.56949246804235265"/>
        </c:manualLayout>
      </c:layout>
      <c:lineChart>
        <c:grouping val="standard"/>
        <c:varyColors val="0"/>
        <c:ser>
          <c:idx val="0"/>
          <c:order val="0"/>
          <c:tx>
            <c:strRef>
              <c:f>Upper!$X$40</c:f>
              <c:strCache>
                <c:ptCount val="1"/>
                <c:pt idx="0">
                  <c:v>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Upper!$W$41:$W$50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Upper!$X$41:$X$50</c:f>
              <c:numCache>
                <c:formatCode>General</c:formatCode>
                <c:ptCount val="10"/>
                <c:pt idx="0">
                  <c:v>8.9499999999999993</c:v>
                </c:pt>
                <c:pt idx="1">
                  <c:v>8.49</c:v>
                </c:pt>
                <c:pt idx="2">
                  <c:v>8.81</c:v>
                </c:pt>
                <c:pt idx="3">
                  <c:v>11.8</c:v>
                </c:pt>
                <c:pt idx="4">
                  <c:v>9.7100000000000009</c:v>
                </c:pt>
                <c:pt idx="5">
                  <c:v>9.5649999999999995</c:v>
                </c:pt>
                <c:pt idx="6">
                  <c:v>6.5</c:v>
                </c:pt>
                <c:pt idx="7">
                  <c:v>7.13</c:v>
                </c:pt>
                <c:pt idx="8">
                  <c:v>11.935</c:v>
                </c:pt>
                <c:pt idx="9">
                  <c:v>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1-DD47-93DD-0E65B0F740FC}"/>
            </c:ext>
          </c:extLst>
        </c:ser>
        <c:ser>
          <c:idx val="1"/>
          <c:order val="1"/>
          <c:tx>
            <c:strRef>
              <c:f>Upper!$Y$40</c:f>
              <c:strCache>
                <c:ptCount val="1"/>
                <c:pt idx="0">
                  <c:v>8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Upper!$W$41:$W$50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Upper!$Y$41:$Y$50</c:f>
              <c:numCache>
                <c:formatCode>General</c:formatCode>
                <c:ptCount val="10"/>
                <c:pt idx="0">
                  <c:v>8.5399999999999991</c:v>
                </c:pt>
                <c:pt idx="1">
                  <c:v>8.83</c:v>
                </c:pt>
                <c:pt idx="2">
                  <c:v>8.5500000000000007</c:v>
                </c:pt>
                <c:pt idx="3">
                  <c:v>8.495000000000001</c:v>
                </c:pt>
                <c:pt idx="4">
                  <c:v>9.9500000000000011</c:v>
                </c:pt>
                <c:pt idx="5">
                  <c:v>7.27</c:v>
                </c:pt>
                <c:pt idx="6">
                  <c:v>2.4900000000000002</c:v>
                </c:pt>
                <c:pt idx="7">
                  <c:v>4.2750000000000004</c:v>
                </c:pt>
                <c:pt idx="8">
                  <c:v>3.67</c:v>
                </c:pt>
                <c:pt idx="9">
                  <c:v>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1-DD47-93DD-0E65B0F740FC}"/>
            </c:ext>
          </c:extLst>
        </c:ser>
        <c:ser>
          <c:idx val="2"/>
          <c:order val="2"/>
          <c:tx>
            <c:strRef>
              <c:f>Upper!$Z$40</c:f>
              <c:strCache>
                <c:ptCount val="1"/>
                <c:pt idx="0">
                  <c:v>19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Upper!$W$41:$W$50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Upper!$Z$41:$Z$50</c:f>
              <c:numCache>
                <c:formatCode>General</c:formatCode>
                <c:ptCount val="10"/>
                <c:pt idx="0">
                  <c:v>8.84</c:v>
                </c:pt>
                <c:pt idx="1">
                  <c:v>9.6</c:v>
                </c:pt>
                <c:pt idx="2">
                  <c:v>10.035</c:v>
                </c:pt>
                <c:pt idx="3">
                  <c:v>9.9349999999999987</c:v>
                </c:pt>
                <c:pt idx="4">
                  <c:v>13.82</c:v>
                </c:pt>
                <c:pt idx="5">
                  <c:v>8.66</c:v>
                </c:pt>
                <c:pt idx="7">
                  <c:v>3.8050000000000002</c:v>
                </c:pt>
                <c:pt idx="8">
                  <c:v>6.87</c:v>
                </c:pt>
                <c:pt idx="9">
                  <c:v>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1-DD47-93DD-0E65B0F740FC}"/>
            </c:ext>
          </c:extLst>
        </c:ser>
        <c:ser>
          <c:idx val="3"/>
          <c:order val="3"/>
          <c:tx>
            <c:strRef>
              <c:f>Upper!$AA$40</c:f>
              <c:strCache>
                <c:ptCount val="1"/>
                <c:pt idx="0">
                  <c:v>20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Upper!$W$41:$W$50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Upper!$AA$41:$AA$50</c:f>
              <c:numCache>
                <c:formatCode>General</c:formatCode>
                <c:ptCount val="10"/>
                <c:pt idx="0">
                  <c:v>9.6</c:v>
                </c:pt>
                <c:pt idx="1">
                  <c:v>8.32</c:v>
                </c:pt>
                <c:pt idx="2">
                  <c:v>10.58</c:v>
                </c:pt>
                <c:pt idx="3">
                  <c:v>13.115</c:v>
                </c:pt>
                <c:pt idx="4">
                  <c:v>11.28</c:v>
                </c:pt>
                <c:pt idx="5">
                  <c:v>6.8550000000000004</c:v>
                </c:pt>
                <c:pt idx="6">
                  <c:v>3.08</c:v>
                </c:pt>
                <c:pt idx="7">
                  <c:v>0.91</c:v>
                </c:pt>
                <c:pt idx="8">
                  <c:v>15.649999999999999</c:v>
                </c:pt>
                <c:pt idx="9">
                  <c:v>10.98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1-DD47-93DD-0E65B0F740FC}"/>
            </c:ext>
          </c:extLst>
        </c:ser>
        <c:ser>
          <c:idx val="4"/>
          <c:order val="4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Upper!$W$41:$W$50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Upper!$AD$41:$AD$50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51-DD47-93DD-0E65B0F740FC}"/>
            </c:ext>
          </c:extLst>
        </c:ser>
        <c:ser>
          <c:idx val="5"/>
          <c:order val="5"/>
          <c:tx>
            <c:strRef>
              <c:f>Upper!$AB$40</c:f>
              <c:strCache>
                <c:ptCount val="1"/>
                <c:pt idx="0">
                  <c:v>27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Upper!$W$41:$W$50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Upper!$AB$41:$AB$50</c:f>
              <c:numCache>
                <c:formatCode>General</c:formatCode>
                <c:ptCount val="10"/>
                <c:pt idx="1">
                  <c:v>7.56</c:v>
                </c:pt>
                <c:pt idx="2">
                  <c:v>9.5399999999999991</c:v>
                </c:pt>
                <c:pt idx="3">
                  <c:v>10</c:v>
                </c:pt>
                <c:pt idx="4">
                  <c:v>9.08</c:v>
                </c:pt>
                <c:pt idx="5">
                  <c:v>6.3250000000000002</c:v>
                </c:pt>
                <c:pt idx="6">
                  <c:v>1.01</c:v>
                </c:pt>
                <c:pt idx="7">
                  <c:v>8.49</c:v>
                </c:pt>
                <c:pt idx="8">
                  <c:v>6.0250000000000004</c:v>
                </c:pt>
                <c:pt idx="9">
                  <c:v>9.2899999999999991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51-DD47-93DD-0E65B0F74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322080"/>
        <c:axId val="728322472"/>
      </c:lineChart>
      <c:catAx>
        <c:axId val="72832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8322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8322472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2586558044806514E-2"/>
              <c:y val="0.433899016860180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8322080"/>
        <c:crosses val="autoZero"/>
        <c:crossBetween val="between"/>
        <c:majorUnit val="2"/>
      </c:valAx>
      <c:spPr>
        <a:noFill/>
        <a:ln w="25400">
          <a:noFill/>
        </a:ln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31771894093686393"/>
          <c:y val="0.90169633880510691"/>
          <c:w val="0.46435845213849286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Upper water clarity</a:t>
            </a:r>
          </a:p>
        </c:rich>
      </c:tx>
      <c:layout>
        <c:manualLayout>
          <c:xMode val="edge"/>
          <c:yMode val="edge"/>
          <c:x val="0.39558609503183961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19191956036423E-2"/>
          <c:y val="0.13898328089128881"/>
          <c:w val="0.88964420101287411"/>
          <c:h val="0.61695017371254923"/>
        </c:manualLayout>
      </c:layout>
      <c:lineChart>
        <c:grouping val="standard"/>
        <c:varyColors val="0"/>
        <c:ser>
          <c:idx val="0"/>
          <c:order val="0"/>
          <c:tx>
            <c:strRef>
              <c:f>Upper!$X$53</c:f>
              <c:strCache>
                <c:ptCount val="1"/>
                <c:pt idx="0">
                  <c:v>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Upper!$W$54:$W$63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Upper!$X$54:$X$63</c:f>
              <c:numCache>
                <c:formatCode>General</c:formatCode>
                <c:ptCount val="10"/>
                <c:pt idx="0">
                  <c:v>36</c:v>
                </c:pt>
                <c:pt idx="1">
                  <c:v>37.5</c:v>
                </c:pt>
                <c:pt idx="2">
                  <c:v>33</c:v>
                </c:pt>
                <c:pt idx="3">
                  <c:v>42</c:v>
                </c:pt>
                <c:pt idx="4">
                  <c:v>27</c:v>
                </c:pt>
                <c:pt idx="5">
                  <c:v>27</c:v>
                </c:pt>
                <c:pt idx="6">
                  <c:v>30</c:v>
                </c:pt>
                <c:pt idx="7">
                  <c:v>27</c:v>
                </c:pt>
                <c:pt idx="8">
                  <c:v>35.5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A-7E41-BF29-8460F55342B9}"/>
            </c:ext>
          </c:extLst>
        </c:ser>
        <c:ser>
          <c:idx val="1"/>
          <c:order val="1"/>
          <c:tx>
            <c:strRef>
              <c:f>Upper!$Y$53</c:f>
              <c:strCache>
                <c:ptCount val="1"/>
                <c:pt idx="0">
                  <c:v>8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Upper!$W$54:$W$63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Upper!$Y$54:$Y$63</c:f>
              <c:numCache>
                <c:formatCode>General</c:formatCode>
                <c:ptCount val="10"/>
                <c:pt idx="0">
                  <c:v>9</c:v>
                </c:pt>
                <c:pt idx="1">
                  <c:v>13</c:v>
                </c:pt>
                <c:pt idx="2">
                  <c:v>29</c:v>
                </c:pt>
                <c:pt idx="3">
                  <c:v>32.5</c:v>
                </c:pt>
                <c:pt idx="4">
                  <c:v>30.3</c:v>
                </c:pt>
                <c:pt idx="5">
                  <c:v>31.5</c:v>
                </c:pt>
                <c:pt idx="6">
                  <c:v>25.5</c:v>
                </c:pt>
                <c:pt idx="7">
                  <c:v>20</c:v>
                </c:pt>
                <c:pt idx="8">
                  <c:v>33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A-7E41-BF29-8460F55342B9}"/>
            </c:ext>
          </c:extLst>
        </c:ser>
        <c:ser>
          <c:idx val="2"/>
          <c:order val="2"/>
          <c:tx>
            <c:strRef>
              <c:f>Upper!$Z$53</c:f>
              <c:strCache>
                <c:ptCount val="1"/>
                <c:pt idx="0">
                  <c:v>19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Upper!$W$54:$W$63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Upper!$Z$54:$Z$63</c:f>
              <c:numCache>
                <c:formatCode>General</c:formatCode>
                <c:ptCount val="10"/>
                <c:pt idx="0">
                  <c:v>15</c:v>
                </c:pt>
                <c:pt idx="1">
                  <c:v>42</c:v>
                </c:pt>
                <c:pt idx="2">
                  <c:v>18.5</c:v>
                </c:pt>
                <c:pt idx="3">
                  <c:v>25</c:v>
                </c:pt>
                <c:pt idx="4">
                  <c:v>21</c:v>
                </c:pt>
                <c:pt idx="5">
                  <c:v>22.5</c:v>
                </c:pt>
                <c:pt idx="6">
                  <c:v>17</c:v>
                </c:pt>
                <c:pt idx="7">
                  <c:v>21</c:v>
                </c:pt>
                <c:pt idx="8">
                  <c:v>42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A-7E41-BF29-8460F55342B9}"/>
            </c:ext>
          </c:extLst>
        </c:ser>
        <c:ser>
          <c:idx val="3"/>
          <c:order val="3"/>
          <c:tx>
            <c:strRef>
              <c:f>Upper!$AA$53</c:f>
              <c:strCache>
                <c:ptCount val="1"/>
                <c:pt idx="0">
                  <c:v>20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Upper!$W$54:$W$63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Upper!$AA$54:$AA$63</c:f>
              <c:numCache>
                <c:formatCode>General</c:formatCode>
                <c:ptCount val="10"/>
                <c:pt idx="0">
                  <c:v>21</c:v>
                </c:pt>
                <c:pt idx="1">
                  <c:v>21</c:v>
                </c:pt>
                <c:pt idx="2">
                  <c:v>18</c:v>
                </c:pt>
                <c:pt idx="3">
                  <c:v>21</c:v>
                </c:pt>
                <c:pt idx="4">
                  <c:v>13.5</c:v>
                </c:pt>
                <c:pt idx="5">
                  <c:v>13.5</c:v>
                </c:pt>
                <c:pt idx="6">
                  <c:v>14.5</c:v>
                </c:pt>
                <c:pt idx="7">
                  <c:v>15</c:v>
                </c:pt>
                <c:pt idx="8">
                  <c:v>16.5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4A-7E41-BF29-8460F55342B9}"/>
            </c:ext>
          </c:extLst>
        </c:ser>
        <c:ser>
          <c:idx val="4"/>
          <c:order val="4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Upper!$W$54:$W$63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Upper!$AD$54:$AD$63</c:f>
              <c:numCache>
                <c:formatCode>General</c:formatCode>
                <c:ptCount val="10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4A-7E41-BF29-8460F55342B9}"/>
            </c:ext>
          </c:extLst>
        </c:ser>
        <c:ser>
          <c:idx val="5"/>
          <c:order val="5"/>
          <c:tx>
            <c:v>27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Lower!#REF!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4A-7E41-BF29-8460F55342B9}"/>
            </c:ext>
          </c:extLst>
        </c:ser>
        <c:ser>
          <c:idx val="6"/>
          <c:order val="6"/>
          <c:tx>
            <c:strRef>
              <c:f>Upper!$AB$53</c:f>
              <c:strCache>
                <c:ptCount val="1"/>
                <c:pt idx="0">
                  <c:v>27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Upper!$W$54:$W$63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Upper!$AB$54:$AB$63</c:f>
              <c:numCache>
                <c:formatCode>General</c:formatCode>
                <c:ptCount val="10"/>
                <c:pt idx="1">
                  <c:v>27</c:v>
                </c:pt>
                <c:pt idx="2">
                  <c:v>27</c:v>
                </c:pt>
                <c:pt idx="3">
                  <c:v>21</c:v>
                </c:pt>
                <c:pt idx="4">
                  <c:v>24</c:v>
                </c:pt>
                <c:pt idx="5">
                  <c:v>17.5</c:v>
                </c:pt>
                <c:pt idx="6">
                  <c:v>25</c:v>
                </c:pt>
                <c:pt idx="7">
                  <c:v>24</c:v>
                </c:pt>
                <c:pt idx="8">
                  <c:v>36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4A-7E41-BF29-8460F5534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323256"/>
        <c:axId val="728323648"/>
      </c:lineChart>
      <c:catAx>
        <c:axId val="72832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8323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8323648"/>
        <c:scaling>
          <c:orientation val="minMax"/>
          <c:max val="7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inches</a:t>
                </a:r>
              </a:p>
            </c:rich>
          </c:tx>
          <c:layout>
            <c:manualLayout>
              <c:xMode val="edge"/>
              <c:yMode val="edge"/>
              <c:x val="1.0186757215619709E-2"/>
              <c:y val="0.379661728724587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8323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2750426230677025"/>
          <c:y val="0.89830650829663194"/>
          <c:w val="0.46689339554117693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Upper PO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4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- P</a:t>
            </a:r>
          </a:p>
        </c:rich>
      </c:tx>
      <c:layout>
        <c:manualLayout>
          <c:xMode val="edge"/>
          <c:yMode val="edge"/>
          <c:x val="0.41106719367588956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38735177865613"/>
          <c:y val="0.20129870129870131"/>
          <c:w val="0.8379446640316206"/>
          <c:h val="0.58116883116883122"/>
        </c:manualLayout>
      </c:layout>
      <c:lineChart>
        <c:grouping val="standard"/>
        <c:varyColors val="0"/>
        <c:ser>
          <c:idx val="0"/>
          <c:order val="0"/>
          <c:tx>
            <c:strRef>
              <c:f>Upper!$AR$15</c:f>
              <c:strCache>
                <c:ptCount val="1"/>
                <c:pt idx="0">
                  <c:v>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Upper!$AP$16:$AQ$25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Upper!$AR$16:$AR$25</c:f>
              <c:numCache>
                <c:formatCode>General</c:formatCode>
                <c:ptCount val="10"/>
                <c:pt idx="0">
                  <c:v>7.7336844599999996E-2</c:v>
                </c:pt>
                <c:pt idx="1">
                  <c:v>4.1605264500000003E-2</c:v>
                </c:pt>
                <c:pt idx="2">
                  <c:v>2.8389474599999995E-2</c:v>
                </c:pt>
                <c:pt idx="3">
                  <c:v>5.12315806E-2</c:v>
                </c:pt>
                <c:pt idx="4">
                  <c:v>3.5894738000000002E-2</c:v>
                </c:pt>
                <c:pt idx="5">
                  <c:v>3.7036843299999997E-2</c:v>
                </c:pt>
                <c:pt idx="6">
                  <c:v>2.2352632300000001E-2</c:v>
                </c:pt>
                <c:pt idx="7">
                  <c:v>2.2352632300000001E-2</c:v>
                </c:pt>
                <c:pt idx="8">
                  <c:v>1.6968421599999998E-2</c:v>
                </c:pt>
                <c:pt idx="9">
                  <c:v>3.1652632600000001E-2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C-2340-BCFC-E1D9B9A1A43B}"/>
            </c:ext>
          </c:extLst>
        </c:ser>
        <c:ser>
          <c:idx val="5"/>
          <c:order val="1"/>
          <c:tx>
            <c:strRef>
              <c:f>Upper!$AS$15</c:f>
              <c:strCache>
                <c:ptCount val="1"/>
              </c:strCache>
            </c:strRef>
          </c:tx>
          <c:cat>
            <c:strRef>
              <c:f>Upper!$AP$16:$AQ$25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Upper!$AS$16:$AS$25</c:f>
            </c:numRef>
          </c:val>
          <c:smooth val="0"/>
          <c:extLst>
            <c:ext xmlns:c16="http://schemas.microsoft.com/office/drawing/2014/chart" uri="{C3380CC4-5D6E-409C-BE32-E72D297353CC}">
              <c16:uniqueId val="{00000001-7ACC-2340-BCFC-E1D9B9A1A43B}"/>
            </c:ext>
          </c:extLst>
        </c:ser>
        <c:ser>
          <c:idx val="1"/>
          <c:order val="2"/>
          <c:tx>
            <c:strRef>
              <c:f>Upper!$AT$15</c:f>
              <c:strCache>
                <c:ptCount val="1"/>
                <c:pt idx="0">
                  <c:v>8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Upper!$AP$16:$AQ$25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Upper!$AT$16:$AT$25</c:f>
              <c:numCache>
                <c:formatCode>General</c:formatCode>
                <c:ptCount val="10"/>
                <c:pt idx="0">
                  <c:v>0.104421056</c:v>
                </c:pt>
                <c:pt idx="1">
                  <c:v>4.3563159300000001E-2</c:v>
                </c:pt>
                <c:pt idx="2">
                  <c:v>0.19823684850000001</c:v>
                </c:pt>
                <c:pt idx="3">
                  <c:v>5.8410528199999999E-2</c:v>
                </c:pt>
                <c:pt idx="4">
                  <c:v>0.14238246073333333</c:v>
                </c:pt>
                <c:pt idx="5">
                  <c:v>5.3678949099999998E-2</c:v>
                </c:pt>
                <c:pt idx="6">
                  <c:v>0.36204738009999998</c:v>
                </c:pt>
                <c:pt idx="7">
                  <c:v>4.3563159300000001E-2</c:v>
                </c:pt>
                <c:pt idx="9">
                  <c:v>1.0442105599999999E-2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CC-2340-BCFC-E1D9B9A1A43B}"/>
            </c:ext>
          </c:extLst>
        </c:ser>
        <c:ser>
          <c:idx val="6"/>
          <c:order val="3"/>
          <c:tx>
            <c:strRef>
              <c:f>Upper!$AU$15</c:f>
              <c:strCache>
                <c:ptCount val="1"/>
              </c:strCache>
            </c:strRef>
          </c:tx>
          <c:cat>
            <c:strRef>
              <c:f>Upper!$AP$16:$AQ$25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Upper!$AU$16:$AU$25</c:f>
            </c:numRef>
          </c:val>
          <c:smooth val="0"/>
          <c:extLst>
            <c:ext xmlns:c16="http://schemas.microsoft.com/office/drawing/2014/chart" uri="{C3380CC4-5D6E-409C-BE32-E72D297353CC}">
              <c16:uniqueId val="{00000003-7ACC-2340-BCFC-E1D9B9A1A43B}"/>
            </c:ext>
          </c:extLst>
        </c:ser>
        <c:ser>
          <c:idx val="2"/>
          <c:order val="4"/>
          <c:tx>
            <c:strRef>
              <c:f>Upper!$AV$15</c:f>
              <c:strCache>
                <c:ptCount val="1"/>
                <c:pt idx="0">
                  <c:v>19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Upper!$AP$16:$AQ$25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Upper!$AV$16:$AV$25</c:f>
              <c:numCache>
                <c:formatCode>General</c:formatCode>
                <c:ptCount val="10"/>
                <c:pt idx="0">
                  <c:v>0.12269474079999999</c:v>
                </c:pt>
                <c:pt idx="2">
                  <c:v>5.9552633499999993E-2</c:v>
                </c:pt>
                <c:pt idx="3">
                  <c:v>4.8947369999999997E-2</c:v>
                </c:pt>
                <c:pt idx="4">
                  <c:v>2.2842106000000001E-2</c:v>
                </c:pt>
                <c:pt idx="5">
                  <c:v>3.4915790599999996E-2</c:v>
                </c:pt>
                <c:pt idx="6">
                  <c:v>2.0557895399999998E-2</c:v>
                </c:pt>
                <c:pt idx="7">
                  <c:v>6.2489475699999998E-2</c:v>
                </c:pt>
                <c:pt idx="9">
                  <c:v>1.1421053E-2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CC-2340-BCFC-E1D9B9A1A43B}"/>
            </c:ext>
          </c:extLst>
        </c:ser>
        <c:ser>
          <c:idx val="7"/>
          <c:order val="5"/>
          <c:tx>
            <c:strRef>
              <c:f>Upper!$AW$15</c:f>
              <c:strCache>
                <c:ptCount val="1"/>
              </c:strCache>
            </c:strRef>
          </c:tx>
          <c:cat>
            <c:strRef>
              <c:f>Upper!$AP$16:$AQ$25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Upper!$AW$16:$AW$25</c:f>
            </c:numRef>
          </c:val>
          <c:smooth val="0"/>
          <c:extLst>
            <c:ext xmlns:c16="http://schemas.microsoft.com/office/drawing/2014/chart" uri="{C3380CC4-5D6E-409C-BE32-E72D297353CC}">
              <c16:uniqueId val="{00000005-7ACC-2340-BCFC-E1D9B9A1A43B}"/>
            </c:ext>
          </c:extLst>
        </c:ser>
        <c:ser>
          <c:idx val="3"/>
          <c:order val="6"/>
          <c:tx>
            <c:strRef>
              <c:f>Upper!$AX$15</c:f>
              <c:strCache>
                <c:ptCount val="1"/>
                <c:pt idx="0">
                  <c:v>20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Upper!$AP$16:$AQ$25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Upper!$AX$16:$AX$25</c:f>
              <c:numCache>
                <c:formatCode>General</c:formatCode>
                <c:ptCount val="10"/>
                <c:pt idx="0">
                  <c:v>7.0484212800000001E-2</c:v>
                </c:pt>
                <c:pt idx="1">
                  <c:v>6.9178949599999998E-2</c:v>
                </c:pt>
                <c:pt idx="2">
                  <c:v>5.9552633499999993E-2</c:v>
                </c:pt>
                <c:pt idx="3">
                  <c:v>2.9857895699999998E-2</c:v>
                </c:pt>
                <c:pt idx="4">
                  <c:v>4.6663159400000001E-2</c:v>
                </c:pt>
                <c:pt idx="5">
                  <c:v>2.4800000799999999E-2</c:v>
                </c:pt>
                <c:pt idx="6">
                  <c:v>2.5289474499999999E-2</c:v>
                </c:pt>
                <c:pt idx="7">
                  <c:v>1.9252632199999998E-2</c:v>
                </c:pt>
                <c:pt idx="8">
                  <c:v>8.8105266000000002E-3</c:v>
                </c:pt>
                <c:pt idx="9">
                  <c:v>4.2747369799999997E-2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CC-2340-BCFC-E1D9B9A1A43B}"/>
            </c:ext>
          </c:extLst>
        </c:ser>
        <c:ser>
          <c:idx val="8"/>
          <c:order val="7"/>
          <c:tx>
            <c:strRef>
              <c:f>Upper!$AZ$15</c:f>
              <c:strCache>
                <c:ptCount val="1"/>
                <c:pt idx="0">
                  <c:v>27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Upper!$AP$16:$AQ$25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Upper!$AZ$16:$AZ$25</c:f>
              <c:numCache>
                <c:formatCode>General</c:formatCode>
                <c:ptCount val="10"/>
                <c:pt idx="1">
                  <c:v>5.2210527999999999E-2</c:v>
                </c:pt>
                <c:pt idx="2">
                  <c:v>5.2047370099999997E-2</c:v>
                </c:pt>
                <c:pt idx="3">
                  <c:v>5.5800001800000006E-2</c:v>
                </c:pt>
                <c:pt idx="4">
                  <c:v>6.3631581000000006E-2</c:v>
                </c:pt>
                <c:pt idx="5">
                  <c:v>2.4147369199999998E-2</c:v>
                </c:pt>
                <c:pt idx="6">
                  <c:v>3.05105273E-2</c:v>
                </c:pt>
                <c:pt idx="7">
                  <c:v>4.6989475199999992E-2</c:v>
                </c:pt>
                <c:pt idx="8">
                  <c:v>9.1368423999999993E-3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CC-2340-BCFC-E1D9B9A1A43B}"/>
            </c:ext>
          </c:extLst>
        </c:ser>
        <c:ser>
          <c:idx val="4"/>
          <c:order val="8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Upper!$AP$16:$AQ$25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Upper!$BC$16:$BC$25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CC-2340-BCFC-E1D9B9A1A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324432"/>
        <c:axId val="728324824"/>
      </c:lineChart>
      <c:catAx>
        <c:axId val="72832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8324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8324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3.1620553359683785E-2"/>
              <c:y val="0.422077922077922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8324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806324110671936"/>
          <c:y val="0.9058441558441559"/>
          <c:w val="0.45059288537549436"/>
          <c:h val="7.14285714285714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Lower NO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3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N</a:t>
            </a:r>
          </a:p>
        </c:rich>
      </c:tx>
      <c:layout>
        <c:manualLayout>
          <c:xMode val="edge"/>
          <c:yMode val="edge"/>
          <c:x val="0.40612287749745618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53073833181036"/>
          <c:y val="0.20678000327728296"/>
          <c:w val="0.84489880111886329"/>
          <c:h val="0.56610263192305332"/>
        </c:manualLayout>
      </c:layout>
      <c:lineChart>
        <c:grouping val="standard"/>
        <c:varyColors val="0"/>
        <c:ser>
          <c:idx val="0"/>
          <c:order val="0"/>
          <c:tx>
            <c:strRef>
              <c:f>Lower!$AS$3</c:f>
              <c:strCache>
                <c:ptCount val="1"/>
                <c:pt idx="0">
                  <c:v>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Lower!$AQ$4:$AR$13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Lower!$AS$4:$AS$13</c:f>
              <c:numCache>
                <c:formatCode>General</c:formatCode>
                <c:ptCount val="10"/>
                <c:pt idx="0">
                  <c:v>1.1470970199999999</c:v>
                </c:pt>
                <c:pt idx="1">
                  <c:v>1.2250002624999998</c:v>
                </c:pt>
                <c:pt idx="2">
                  <c:v>0.3161291</c:v>
                </c:pt>
                <c:pt idx="3">
                  <c:v>0.61193561499999993</c:v>
                </c:pt>
                <c:pt idx="4">
                  <c:v>2.6193553999999999</c:v>
                </c:pt>
                <c:pt idx="6">
                  <c:v>0.69548401999999998</c:v>
                </c:pt>
                <c:pt idx="7">
                  <c:v>0.92241955249999996</c:v>
                </c:pt>
                <c:pt idx="8">
                  <c:v>0.37258072499999995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9-FF47-BE13-638BE5B7F75D}"/>
            </c:ext>
          </c:extLst>
        </c:ser>
        <c:ser>
          <c:idx val="1"/>
          <c:order val="1"/>
          <c:tx>
            <c:strRef>
              <c:f>Lower!$AT$3</c:f>
              <c:strCache>
                <c:ptCount val="1"/>
              </c:strCache>
            </c:strRef>
          </c:tx>
          <c:cat>
            <c:strRef>
              <c:f>Lower!$AQ$4:$AR$13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Lower!$AT$4:$AT$13</c:f>
            </c:numRef>
          </c:val>
          <c:smooth val="0"/>
          <c:extLst>
            <c:ext xmlns:c16="http://schemas.microsoft.com/office/drawing/2014/chart" uri="{C3380CC4-5D6E-409C-BE32-E72D297353CC}">
              <c16:uniqueId val="{00000001-0279-FF47-BE13-638BE5B7F75D}"/>
            </c:ext>
          </c:extLst>
        </c:ser>
        <c:ser>
          <c:idx val="2"/>
          <c:order val="2"/>
          <c:tx>
            <c:strRef>
              <c:f>Lower!$AU$3</c:f>
              <c:strCache>
                <c:ptCount val="1"/>
                <c:pt idx="0">
                  <c:v>22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Lower!$AQ$4:$AR$13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Lower!$AU$4:$AU$13</c:f>
              <c:numCache>
                <c:formatCode>General</c:formatCode>
                <c:ptCount val="10"/>
                <c:pt idx="0">
                  <c:v>1.2103228400000001</c:v>
                </c:pt>
                <c:pt idx="1">
                  <c:v>0.69096789000000003</c:v>
                </c:pt>
                <c:pt idx="2">
                  <c:v>1.2046776774999999</c:v>
                </c:pt>
                <c:pt idx="3">
                  <c:v>0.63451626500000002</c:v>
                </c:pt>
                <c:pt idx="4">
                  <c:v>3.7235491849999995</c:v>
                </c:pt>
                <c:pt idx="5">
                  <c:v>1.1369357275</c:v>
                </c:pt>
                <c:pt idx="6">
                  <c:v>1.4846777375</c:v>
                </c:pt>
                <c:pt idx="7">
                  <c:v>1.7003229449999999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79-FF47-BE13-638BE5B7F75D}"/>
            </c:ext>
          </c:extLst>
        </c:ser>
        <c:ser>
          <c:idx val="3"/>
          <c:order val="3"/>
          <c:tx>
            <c:strRef>
              <c:f>Lower!$AV$3</c:f>
              <c:strCache>
                <c:ptCount val="1"/>
              </c:strCache>
            </c:strRef>
          </c:tx>
          <c:cat>
            <c:strRef>
              <c:f>Lower!$AQ$4:$AR$13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Lower!$AV$4:$AV$13</c:f>
            </c:numRef>
          </c:val>
          <c:smooth val="0"/>
          <c:extLst>
            <c:ext xmlns:c16="http://schemas.microsoft.com/office/drawing/2014/chart" uri="{C3380CC4-5D6E-409C-BE32-E72D297353CC}">
              <c16:uniqueId val="{00000003-0279-FF47-BE13-638BE5B7F75D}"/>
            </c:ext>
          </c:extLst>
        </c:ser>
        <c:ser>
          <c:idx val="4"/>
          <c:order val="4"/>
          <c:tx>
            <c:strRef>
              <c:f>Lower!$AW$3</c:f>
              <c:strCache>
                <c:ptCount val="1"/>
                <c:pt idx="0">
                  <c:v>23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Lower!$AQ$4:$AR$13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Lower!$AW$4:$AW$13</c:f>
              <c:numCache>
                <c:formatCode>General</c:formatCode>
                <c:ptCount val="10"/>
                <c:pt idx="0">
                  <c:v>1.8719358849999999</c:v>
                </c:pt>
                <c:pt idx="1">
                  <c:v>1.4112906249999999</c:v>
                </c:pt>
                <c:pt idx="2">
                  <c:v>2.3653230874999998</c:v>
                </c:pt>
                <c:pt idx="3">
                  <c:v>2.1316133599999998</c:v>
                </c:pt>
                <c:pt idx="4">
                  <c:v>4.6459687374999996</c:v>
                </c:pt>
                <c:pt idx="5">
                  <c:v>2.17677466</c:v>
                </c:pt>
                <c:pt idx="6">
                  <c:v>2.1835488549999997</c:v>
                </c:pt>
                <c:pt idx="7">
                  <c:v>2.9445167599999995</c:v>
                </c:pt>
                <c:pt idx="8">
                  <c:v>2.2807585532500001</c:v>
                </c:pt>
                <c:pt idx="9">
                  <c:v>4.5161300000000001E-4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79-FF47-BE13-638BE5B7F75D}"/>
            </c:ext>
          </c:extLst>
        </c:ser>
        <c:ser>
          <c:idx val="5"/>
          <c:order val="5"/>
          <c:tx>
            <c:strRef>
              <c:f>Lower!$AX$3</c:f>
              <c:strCache>
                <c:ptCount val="1"/>
              </c:strCache>
            </c:strRef>
          </c:tx>
          <c:cat>
            <c:strRef>
              <c:f>Lower!$AQ$4:$AR$13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Lower!$AX$4:$AX$13</c:f>
            </c:numRef>
          </c:val>
          <c:smooth val="0"/>
          <c:extLst>
            <c:ext xmlns:c16="http://schemas.microsoft.com/office/drawing/2014/chart" uri="{C3380CC4-5D6E-409C-BE32-E72D297353CC}">
              <c16:uniqueId val="{00000005-0279-FF47-BE13-638BE5B7F75D}"/>
            </c:ext>
          </c:extLst>
        </c:ser>
        <c:ser>
          <c:idx val="6"/>
          <c:order val="6"/>
          <c:tx>
            <c:strRef>
              <c:f>Lower!$AY$3</c:f>
              <c:strCache>
                <c:ptCount val="1"/>
                <c:pt idx="0">
                  <c:v>24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Lower!$AQ$4:$AR$13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Lower!$AY$4:$AY$13</c:f>
              <c:numCache>
                <c:formatCode>General</c:formatCode>
                <c:ptCount val="10"/>
                <c:pt idx="0">
                  <c:v>3.7032265999999994</c:v>
                </c:pt>
                <c:pt idx="1">
                  <c:v>3.1387103500000002</c:v>
                </c:pt>
                <c:pt idx="2">
                  <c:v>3.8387104999999999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79-FF47-BE13-638BE5B7F75D}"/>
            </c:ext>
          </c:extLst>
        </c:ser>
        <c:ser>
          <c:idx val="7"/>
          <c:order val="7"/>
          <c:tx>
            <c:strRef>
              <c:f>Lower!$AZ$3</c:f>
              <c:strCache>
                <c:ptCount val="1"/>
              </c:strCache>
            </c:strRef>
          </c:tx>
          <c:cat>
            <c:strRef>
              <c:f>Lower!$AQ$4:$AR$13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Lower!$AZ$4:$AZ$13</c:f>
            </c:numRef>
          </c:val>
          <c:smooth val="0"/>
          <c:extLst>
            <c:ext xmlns:c16="http://schemas.microsoft.com/office/drawing/2014/chart" uri="{C3380CC4-5D6E-409C-BE32-E72D297353CC}">
              <c16:uniqueId val="{00000007-0279-FF47-BE13-638BE5B7F75D}"/>
            </c:ext>
          </c:extLst>
        </c:ser>
        <c:ser>
          <c:idx val="8"/>
          <c:order val="8"/>
          <c:tx>
            <c:strRef>
              <c:f>Lower!$BA$3</c:f>
              <c:strCache>
                <c:ptCount val="1"/>
                <c:pt idx="0">
                  <c:v>25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Lower!$AQ$4:$AR$13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Lower!$BA$4:$BA$13</c:f>
              <c:numCache>
                <c:formatCode>General</c:formatCode>
                <c:ptCount val="10"/>
                <c:pt idx="0">
                  <c:v>1.0229034450000001</c:v>
                </c:pt>
                <c:pt idx="1">
                  <c:v>1.6969358474999998</c:v>
                </c:pt>
                <c:pt idx="2">
                  <c:v>1.9825810699999997</c:v>
                </c:pt>
                <c:pt idx="3">
                  <c:v>2.2275811225000002</c:v>
                </c:pt>
                <c:pt idx="4">
                  <c:v>5.8935496499999998</c:v>
                </c:pt>
                <c:pt idx="5">
                  <c:v>2.5064521499999999</c:v>
                </c:pt>
                <c:pt idx="6">
                  <c:v>2.766129625</c:v>
                </c:pt>
                <c:pt idx="7">
                  <c:v>6.16451745</c:v>
                </c:pt>
                <c:pt idx="8">
                  <c:v>3.5904136726</c:v>
                </c:pt>
                <c:pt idx="9">
                  <c:v>4.2903234999999999E-4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79-FF47-BE13-638BE5B7F75D}"/>
            </c:ext>
          </c:extLst>
        </c:ser>
        <c:ser>
          <c:idx val="13"/>
          <c:order val="9"/>
          <c:tx>
            <c:strRef>
              <c:f>Lower!$BB$3</c:f>
              <c:strCache>
                <c:ptCount val="1"/>
              </c:strCache>
            </c:strRef>
          </c:tx>
          <c:cat>
            <c:strRef>
              <c:f>Lower!$AQ$4:$AR$13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Lower!$BB$4:$BB$13</c:f>
            </c:numRef>
          </c:val>
          <c:smooth val="0"/>
          <c:extLst>
            <c:ext xmlns:c16="http://schemas.microsoft.com/office/drawing/2014/chart" uri="{C3380CC4-5D6E-409C-BE32-E72D297353CC}">
              <c16:uniqueId val="{00000009-0279-FF47-BE13-638BE5B7F75D}"/>
            </c:ext>
          </c:extLst>
        </c:ser>
        <c:ser>
          <c:idx val="9"/>
          <c:order val="10"/>
          <c:tx>
            <c:strRef>
              <c:f>Lower!$BC$3</c:f>
              <c:strCache>
                <c:ptCount val="1"/>
                <c:pt idx="0">
                  <c:v>26</c:v>
                </c:pt>
              </c:strCache>
            </c:strRef>
          </c:tx>
          <c:spPr>
            <a:ln w="12700">
              <a:solidFill>
                <a:srgbClr val="69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9FFFF"/>
              </a:solidFill>
              <a:ln>
                <a:solidFill>
                  <a:srgbClr val="69FFFF"/>
                </a:solidFill>
                <a:prstDash val="solid"/>
              </a:ln>
            </c:spPr>
          </c:marker>
          <c:cat>
            <c:strRef>
              <c:f>Lower!$AQ$4:$AR$13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Lower!$BC$4:$BC$13</c:f>
              <c:numCache>
                <c:formatCode>General</c:formatCode>
                <c:ptCount val="10"/>
                <c:pt idx="1">
                  <c:v>1.5817745324999999</c:v>
                </c:pt>
                <c:pt idx="2">
                  <c:v>1.2035486449999999</c:v>
                </c:pt>
                <c:pt idx="3">
                  <c:v>0.80612920499999996</c:v>
                </c:pt>
                <c:pt idx="4">
                  <c:v>0.59161302999999998</c:v>
                </c:pt>
                <c:pt idx="5">
                  <c:v>0.50806462499999994</c:v>
                </c:pt>
                <c:pt idx="6">
                  <c:v>1.1651615399999999</c:v>
                </c:pt>
                <c:pt idx="7">
                  <c:v>1.0861292649999998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79-FF47-BE13-638BE5B7F75D}"/>
            </c:ext>
          </c:extLst>
        </c:ser>
        <c:ser>
          <c:idx val="14"/>
          <c:order val="11"/>
          <c:tx>
            <c:strRef>
              <c:f>Lower!#REF!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strRef>
              <c:f>Lower!$AQ$4:$AR$13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79-FF47-BE13-638BE5B7F75D}"/>
            </c:ext>
          </c:extLst>
        </c:ser>
        <c:ser>
          <c:idx val="10"/>
          <c:order val="12"/>
          <c:tx>
            <c:strRef>
              <c:f>Lower!#REF!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Lower!$AQ$4:$AR$13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79-FF47-BE13-638BE5B7F75D}"/>
            </c:ext>
          </c:extLst>
        </c:ser>
        <c:ser>
          <c:idx val="15"/>
          <c:order val="13"/>
          <c:tx>
            <c:strRef>
              <c:f>Lower!$BD$3</c:f>
              <c:strCache>
                <c:ptCount val="1"/>
              </c:strCache>
            </c:strRef>
          </c:tx>
          <c:cat>
            <c:strRef>
              <c:f>Lower!$AQ$4:$AR$13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Lower!$BD$4:$BD$13</c:f>
            </c:numRef>
          </c:val>
          <c:smooth val="0"/>
          <c:extLst>
            <c:ext xmlns:c16="http://schemas.microsoft.com/office/drawing/2014/chart" uri="{C3380CC4-5D6E-409C-BE32-E72D297353CC}">
              <c16:uniqueId val="{0000000D-0279-FF47-BE13-638BE5B7F75D}"/>
            </c:ext>
          </c:extLst>
        </c:ser>
        <c:ser>
          <c:idx val="11"/>
          <c:order val="14"/>
          <c:tx>
            <c:strRef>
              <c:f>Lower!$BE$3</c:f>
              <c:strCache>
                <c:ptCount val="1"/>
                <c:pt idx="0">
                  <c:v>28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Lower!$AQ$4:$AR$13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Lower!$BE$4:$BE$13</c:f>
              <c:numCache>
                <c:formatCode>General</c:formatCode>
                <c:ptCount val="10"/>
                <c:pt idx="0">
                  <c:v>3.6806459500000002</c:v>
                </c:pt>
                <c:pt idx="1">
                  <c:v>2.2998392024999998</c:v>
                </c:pt>
                <c:pt idx="2">
                  <c:v>2.6870973500000002</c:v>
                </c:pt>
                <c:pt idx="3">
                  <c:v>2.4612908500000001</c:v>
                </c:pt>
                <c:pt idx="4">
                  <c:v>7.9258081499999999</c:v>
                </c:pt>
                <c:pt idx="5">
                  <c:v>2.8338715749999999</c:v>
                </c:pt>
                <c:pt idx="6">
                  <c:v>2.6306457249999999</c:v>
                </c:pt>
                <c:pt idx="7">
                  <c:v>9.2129051999999998</c:v>
                </c:pt>
                <c:pt idx="8">
                  <c:v>3.9855637572749996</c:v>
                </c:pt>
                <c:pt idx="9">
                  <c:v>4.0645169999999997E-4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79-FF47-BE13-638BE5B7F75D}"/>
            </c:ext>
          </c:extLst>
        </c:ser>
        <c:ser>
          <c:idx val="12"/>
          <c:order val="15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Lower!$AQ$4:$AR$13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Lower!$BH$4:$BH$13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279-FF47-BE13-638BE5B7F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325608"/>
        <c:axId val="728326000"/>
      </c:lineChart>
      <c:catAx>
        <c:axId val="728325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832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8326000"/>
        <c:scaling>
          <c:orientation val="minMax"/>
          <c:max val="9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2653061224489806E-2"/>
              <c:y val="0.433899016860180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8325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81634795650544"/>
          <c:y val="0.90169633880510691"/>
          <c:w val="0.68163329583802024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Lower Chl-a</a:t>
            </a:r>
          </a:p>
        </c:rich>
      </c:tx>
      <c:layout>
        <c:manualLayout>
          <c:xMode val="edge"/>
          <c:yMode val="edge"/>
          <c:x val="0.41836777545663956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0419145028654"/>
          <c:y val="0.15932229760708691"/>
          <c:w val="0.86122534800038664"/>
          <c:h val="0.61356033759324968"/>
        </c:manualLayout>
      </c:layout>
      <c:lineChart>
        <c:grouping val="standard"/>
        <c:varyColors val="0"/>
        <c:ser>
          <c:idx val="0"/>
          <c:order val="0"/>
          <c:tx>
            <c:strRef>
              <c:f>Lower!$X$28</c:f>
              <c:strCache>
                <c:ptCount val="1"/>
                <c:pt idx="0">
                  <c:v>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Lower!$W$29:$W$38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Lower!$X$29:$X$38</c:f>
              <c:numCache>
                <c:formatCode>General</c:formatCode>
                <c:ptCount val="10"/>
                <c:pt idx="0">
                  <c:v>11.5</c:v>
                </c:pt>
                <c:pt idx="1">
                  <c:v>14.45</c:v>
                </c:pt>
                <c:pt idx="2">
                  <c:v>27.5</c:v>
                </c:pt>
                <c:pt idx="3">
                  <c:v>28</c:v>
                </c:pt>
                <c:pt idx="4">
                  <c:v>26.966666666666669</c:v>
                </c:pt>
                <c:pt idx="6">
                  <c:v>39.799999999999997</c:v>
                </c:pt>
                <c:pt idx="7">
                  <c:v>41.3</c:v>
                </c:pt>
                <c:pt idx="8">
                  <c:v>53.7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5-B948-9178-71F916FB2591}"/>
            </c:ext>
          </c:extLst>
        </c:ser>
        <c:ser>
          <c:idx val="1"/>
          <c:order val="1"/>
          <c:tx>
            <c:strRef>
              <c:f>Lower!$Y$28</c:f>
              <c:strCache>
                <c:ptCount val="1"/>
                <c:pt idx="0">
                  <c:v>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Lower!$W$29:$W$38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Lower!$Y$29:$Y$38</c:f>
              <c:numCache>
                <c:formatCode>General</c:formatCode>
                <c:ptCount val="10"/>
                <c:pt idx="0">
                  <c:v>7.7</c:v>
                </c:pt>
                <c:pt idx="1">
                  <c:v>8.8000000000000007</c:v>
                </c:pt>
                <c:pt idx="2">
                  <c:v>7.75</c:v>
                </c:pt>
                <c:pt idx="3">
                  <c:v>10.5</c:v>
                </c:pt>
                <c:pt idx="4">
                  <c:v>12.033333333333333</c:v>
                </c:pt>
                <c:pt idx="5">
                  <c:v>14.6</c:v>
                </c:pt>
                <c:pt idx="6">
                  <c:v>11.9</c:v>
                </c:pt>
                <c:pt idx="7">
                  <c:v>9.0500000000000007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5-B948-9178-71F916FB2591}"/>
            </c:ext>
          </c:extLst>
        </c:ser>
        <c:ser>
          <c:idx val="2"/>
          <c:order val="2"/>
          <c:tx>
            <c:strRef>
              <c:f>Lower!$Z$28</c:f>
              <c:strCache>
                <c:ptCount val="1"/>
                <c:pt idx="0">
                  <c:v>23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Lower!$W$29:$W$38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Lower!$Z$29:$Z$38</c:f>
              <c:numCache>
                <c:formatCode>General</c:formatCode>
                <c:ptCount val="10"/>
                <c:pt idx="0">
                  <c:v>10.7</c:v>
                </c:pt>
                <c:pt idx="1">
                  <c:v>10.1</c:v>
                </c:pt>
                <c:pt idx="2">
                  <c:v>14.950000000000001</c:v>
                </c:pt>
                <c:pt idx="3">
                  <c:v>7.8</c:v>
                </c:pt>
                <c:pt idx="4">
                  <c:v>16.55</c:v>
                </c:pt>
                <c:pt idx="5">
                  <c:v>16.25</c:v>
                </c:pt>
                <c:pt idx="6">
                  <c:v>16.7</c:v>
                </c:pt>
                <c:pt idx="7">
                  <c:v>16.399999999999999</c:v>
                </c:pt>
                <c:pt idx="8">
                  <c:v>14.25</c:v>
                </c:pt>
                <c:pt idx="9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85-B948-9178-71F916FB2591}"/>
            </c:ext>
          </c:extLst>
        </c:ser>
        <c:ser>
          <c:idx val="3"/>
          <c:order val="3"/>
          <c:tx>
            <c:strRef>
              <c:f>Lower!$AA$28</c:f>
              <c:strCache>
                <c:ptCount val="1"/>
                <c:pt idx="0">
                  <c:v>24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Lower!$W$29:$W$38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Lower!$AA$29:$AA$38</c:f>
              <c:numCache>
                <c:formatCode>General</c:formatCode>
                <c:ptCount val="10"/>
                <c:pt idx="0">
                  <c:v>10.6</c:v>
                </c:pt>
                <c:pt idx="1">
                  <c:v>22.8</c:v>
                </c:pt>
                <c:pt idx="2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85-B948-9178-71F916FB2591}"/>
            </c:ext>
          </c:extLst>
        </c:ser>
        <c:ser>
          <c:idx val="4"/>
          <c:order val="4"/>
          <c:tx>
            <c:strRef>
              <c:f>Lower!$AB$28</c:f>
              <c:strCache>
                <c:ptCount val="1"/>
                <c:pt idx="0">
                  <c:v>25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Lower!$W$29:$W$38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Lower!$AB$29:$AB$38</c:f>
              <c:numCache>
                <c:formatCode>General</c:formatCode>
                <c:ptCount val="10"/>
                <c:pt idx="0">
                  <c:v>17.399999999999999</c:v>
                </c:pt>
                <c:pt idx="1">
                  <c:v>25.200000000000003</c:v>
                </c:pt>
                <c:pt idx="2">
                  <c:v>32.049999999999997</c:v>
                </c:pt>
                <c:pt idx="3">
                  <c:v>41.5</c:v>
                </c:pt>
                <c:pt idx="4">
                  <c:v>12.2</c:v>
                </c:pt>
                <c:pt idx="5">
                  <c:v>17.75</c:v>
                </c:pt>
                <c:pt idx="6">
                  <c:v>18.899999999999999</c:v>
                </c:pt>
                <c:pt idx="7">
                  <c:v>24.2</c:v>
                </c:pt>
                <c:pt idx="8">
                  <c:v>17.98</c:v>
                </c:pt>
                <c:pt idx="9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85-B948-9178-71F916FB2591}"/>
            </c:ext>
          </c:extLst>
        </c:ser>
        <c:ser>
          <c:idx val="5"/>
          <c:order val="5"/>
          <c:tx>
            <c:strRef>
              <c:f>Lower!$AC$28</c:f>
              <c:strCache>
                <c:ptCount val="1"/>
                <c:pt idx="0">
                  <c:v>26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Lower!$W$29:$W$38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Lower!$AC$29:$AC$38</c:f>
              <c:numCache>
                <c:formatCode>General</c:formatCode>
                <c:ptCount val="10"/>
                <c:pt idx="1">
                  <c:v>3.7</c:v>
                </c:pt>
                <c:pt idx="2">
                  <c:v>35.700000000000003</c:v>
                </c:pt>
                <c:pt idx="3">
                  <c:v>23.8</c:v>
                </c:pt>
                <c:pt idx="4">
                  <c:v>41.4</c:v>
                </c:pt>
                <c:pt idx="5">
                  <c:v>36</c:v>
                </c:pt>
                <c:pt idx="6">
                  <c:v>27.9</c:v>
                </c:pt>
                <c:pt idx="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85-B948-9178-71F916FB2591}"/>
            </c:ext>
          </c:extLst>
        </c:ser>
        <c:ser>
          <c:idx val="6"/>
          <c:order val="6"/>
          <c:tx>
            <c:strRef>
              <c:f>Lower!#REF!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Lower!$W$29:$W$38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85-B948-9178-71F916FB2591}"/>
            </c:ext>
          </c:extLst>
        </c:ser>
        <c:ser>
          <c:idx val="7"/>
          <c:order val="7"/>
          <c:tx>
            <c:strRef>
              <c:f>Lower!$AD$28</c:f>
              <c:strCache>
                <c:ptCount val="1"/>
                <c:pt idx="0">
                  <c:v>28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Lower!$W$29:$W$38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Lower!$AD$29:$AD$38</c:f>
              <c:numCache>
                <c:formatCode>General</c:formatCode>
                <c:ptCount val="10"/>
                <c:pt idx="0">
                  <c:v>10.5</c:v>
                </c:pt>
                <c:pt idx="1">
                  <c:v>11.3</c:v>
                </c:pt>
                <c:pt idx="2">
                  <c:v>16.600000000000001</c:v>
                </c:pt>
                <c:pt idx="3">
                  <c:v>9.15</c:v>
                </c:pt>
                <c:pt idx="4">
                  <c:v>14.5</c:v>
                </c:pt>
                <c:pt idx="5">
                  <c:v>17</c:v>
                </c:pt>
                <c:pt idx="6">
                  <c:v>26.1</c:v>
                </c:pt>
                <c:pt idx="7">
                  <c:v>11.5</c:v>
                </c:pt>
                <c:pt idx="8">
                  <c:v>17.45</c:v>
                </c:pt>
                <c:pt idx="9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85-B948-9178-71F916FB2591}"/>
            </c:ext>
          </c:extLst>
        </c:ser>
        <c:ser>
          <c:idx val="8"/>
          <c:order val="8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Lower!$W$29:$W$38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Lower!$AF$29:$AF$38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85-B948-9178-71F916FB2591}"/>
            </c:ext>
          </c:extLst>
        </c:ser>
        <c:ser>
          <c:idx val="9"/>
          <c:order val="9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Lower!$W$29:$W$38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Lower!$AF$29:$AF$38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85-B948-9178-71F916FB2591}"/>
            </c:ext>
          </c:extLst>
        </c:ser>
        <c:ser>
          <c:idx val="10"/>
          <c:order val="1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Lower!$W$29:$W$38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Lower!$AG$29:$AG$38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85-B948-9178-71F916FB2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326784"/>
        <c:axId val="728327176"/>
      </c:lineChart>
      <c:catAx>
        <c:axId val="72832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8327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8327176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0204081632653071E-2"/>
              <c:y val="0.416949864317808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8326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21020429589158507"/>
          <c:y val="0.91186583033053115"/>
          <c:w val="0.68163329583802024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Lower DO</a:t>
            </a:r>
          </a:p>
        </c:rich>
      </c:tx>
      <c:layout>
        <c:manualLayout>
          <c:xMode val="edge"/>
          <c:yMode val="edge"/>
          <c:x val="0.43265348974235396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51027932704818E-2"/>
          <c:y val="0.14237311701058816"/>
          <c:w val="0.89591926012362499"/>
          <c:h val="0.63050951818974854"/>
        </c:manualLayout>
      </c:layout>
      <c:lineChart>
        <c:grouping val="standard"/>
        <c:varyColors val="0"/>
        <c:ser>
          <c:idx val="0"/>
          <c:order val="0"/>
          <c:tx>
            <c:strRef>
              <c:f>Lower!$X$41</c:f>
              <c:strCache>
                <c:ptCount val="1"/>
                <c:pt idx="0">
                  <c:v>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Lower!$W$42:$W$51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Lower!$X$42:$X$51</c:f>
              <c:numCache>
                <c:formatCode>General</c:formatCode>
                <c:ptCount val="10"/>
                <c:pt idx="0">
                  <c:v>7.41</c:v>
                </c:pt>
                <c:pt idx="1">
                  <c:v>7.6549999999999994</c:v>
                </c:pt>
                <c:pt idx="2">
                  <c:v>8.61</c:v>
                </c:pt>
                <c:pt idx="3">
                  <c:v>9.44</c:v>
                </c:pt>
                <c:pt idx="4">
                  <c:v>9.5033333333333321</c:v>
                </c:pt>
                <c:pt idx="6">
                  <c:v>1.89</c:v>
                </c:pt>
                <c:pt idx="7">
                  <c:v>6.415</c:v>
                </c:pt>
                <c:pt idx="8">
                  <c:v>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7-EE47-8BE7-0BD75577E502}"/>
            </c:ext>
          </c:extLst>
        </c:ser>
        <c:ser>
          <c:idx val="1"/>
          <c:order val="1"/>
          <c:tx>
            <c:strRef>
              <c:f>Lower!$Y$41</c:f>
              <c:strCache>
                <c:ptCount val="1"/>
                <c:pt idx="0">
                  <c:v>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Lower!$W$42:$W$51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Lower!$Y$42:$Y$51</c:f>
              <c:numCache>
                <c:formatCode>General</c:formatCode>
                <c:ptCount val="10"/>
                <c:pt idx="0">
                  <c:v>8.69</c:v>
                </c:pt>
                <c:pt idx="1">
                  <c:v>8.08</c:v>
                </c:pt>
                <c:pt idx="2">
                  <c:v>7.585</c:v>
                </c:pt>
                <c:pt idx="3">
                  <c:v>6.29</c:v>
                </c:pt>
                <c:pt idx="4">
                  <c:v>7.623333333333334</c:v>
                </c:pt>
                <c:pt idx="5">
                  <c:v>5.0599999999999996</c:v>
                </c:pt>
                <c:pt idx="6">
                  <c:v>0.37</c:v>
                </c:pt>
                <c:pt idx="7">
                  <c:v>4.8650000000000002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7-EE47-8BE7-0BD75577E502}"/>
            </c:ext>
          </c:extLst>
        </c:ser>
        <c:ser>
          <c:idx val="2"/>
          <c:order val="2"/>
          <c:tx>
            <c:strRef>
              <c:f>Lower!$Z$41</c:f>
              <c:strCache>
                <c:ptCount val="1"/>
                <c:pt idx="0">
                  <c:v>23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Lower!$W$42:$W$51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Lower!$Z$42:$Z$51</c:f>
              <c:numCache>
                <c:formatCode>General</c:formatCode>
                <c:ptCount val="10"/>
                <c:pt idx="0">
                  <c:v>9.3000000000000007</c:v>
                </c:pt>
                <c:pt idx="1">
                  <c:v>8.3550000000000004</c:v>
                </c:pt>
                <c:pt idx="2">
                  <c:v>7.7</c:v>
                </c:pt>
                <c:pt idx="3">
                  <c:v>6.3599999999999994</c:v>
                </c:pt>
                <c:pt idx="4">
                  <c:v>7.4466666666666663</c:v>
                </c:pt>
                <c:pt idx="5">
                  <c:v>3.7450000000000001</c:v>
                </c:pt>
                <c:pt idx="6">
                  <c:v>1.73</c:v>
                </c:pt>
                <c:pt idx="7">
                  <c:v>4.9800000000000004</c:v>
                </c:pt>
                <c:pt idx="8">
                  <c:v>5.7450000000000001</c:v>
                </c:pt>
                <c:pt idx="9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37-EE47-8BE7-0BD75577E502}"/>
            </c:ext>
          </c:extLst>
        </c:ser>
        <c:ser>
          <c:idx val="3"/>
          <c:order val="3"/>
          <c:tx>
            <c:strRef>
              <c:f>Lower!$AA$41</c:f>
              <c:strCache>
                <c:ptCount val="1"/>
                <c:pt idx="0">
                  <c:v>24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Lower!$W$42:$W$51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Lower!$AA$42:$AA$51</c:f>
              <c:numCache>
                <c:formatCode>General</c:formatCode>
                <c:ptCount val="10"/>
                <c:pt idx="0">
                  <c:v>8.7899999999999991</c:v>
                </c:pt>
                <c:pt idx="1">
                  <c:v>9.3150000000000013</c:v>
                </c:pt>
                <c:pt idx="2">
                  <c:v>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37-EE47-8BE7-0BD75577E502}"/>
            </c:ext>
          </c:extLst>
        </c:ser>
        <c:ser>
          <c:idx val="4"/>
          <c:order val="4"/>
          <c:tx>
            <c:strRef>
              <c:f>Lower!$AB$41</c:f>
              <c:strCache>
                <c:ptCount val="1"/>
                <c:pt idx="0">
                  <c:v>25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Lower!$W$42:$W$51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Lower!$AB$42:$AB$51</c:f>
              <c:numCache>
                <c:formatCode>General</c:formatCode>
                <c:ptCount val="10"/>
                <c:pt idx="0">
                  <c:v>7.86</c:v>
                </c:pt>
                <c:pt idx="1">
                  <c:v>8.1550000000000011</c:v>
                </c:pt>
                <c:pt idx="2">
                  <c:v>8.9600000000000009</c:v>
                </c:pt>
                <c:pt idx="3">
                  <c:v>7.08</c:v>
                </c:pt>
                <c:pt idx="4">
                  <c:v>7.9249999999999998</c:v>
                </c:pt>
                <c:pt idx="5">
                  <c:v>3.5900000000000003</c:v>
                </c:pt>
                <c:pt idx="6">
                  <c:v>4.13</c:v>
                </c:pt>
                <c:pt idx="7">
                  <c:v>6.88</c:v>
                </c:pt>
                <c:pt idx="8">
                  <c:v>7.9499999999999993</c:v>
                </c:pt>
                <c:pt idx="9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37-EE47-8BE7-0BD75577E502}"/>
            </c:ext>
          </c:extLst>
        </c:ser>
        <c:ser>
          <c:idx val="5"/>
          <c:order val="5"/>
          <c:tx>
            <c:strRef>
              <c:f>Lower!$AC$41</c:f>
              <c:strCache>
                <c:ptCount val="1"/>
                <c:pt idx="0">
                  <c:v>26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Lower!$W$42:$W$51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Lower!$AC$42:$AC$51</c:f>
              <c:numCache>
                <c:formatCode>General</c:formatCode>
                <c:ptCount val="10"/>
                <c:pt idx="1">
                  <c:v>8.4550000000000001</c:v>
                </c:pt>
                <c:pt idx="2">
                  <c:v>10.6</c:v>
                </c:pt>
                <c:pt idx="3">
                  <c:v>7.86</c:v>
                </c:pt>
                <c:pt idx="4">
                  <c:v>9.495000000000001</c:v>
                </c:pt>
                <c:pt idx="5">
                  <c:v>8.77</c:v>
                </c:pt>
                <c:pt idx="6">
                  <c:v>2.88</c:v>
                </c:pt>
                <c:pt idx="7">
                  <c:v>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37-EE47-8BE7-0BD75577E502}"/>
            </c:ext>
          </c:extLst>
        </c:ser>
        <c:ser>
          <c:idx val="6"/>
          <c:order val="6"/>
          <c:tx>
            <c:strRef>
              <c:f>Lower!#REF!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Lower!$W$42:$W$51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37-EE47-8BE7-0BD75577E502}"/>
            </c:ext>
          </c:extLst>
        </c:ser>
        <c:ser>
          <c:idx val="7"/>
          <c:order val="7"/>
          <c:tx>
            <c:strRef>
              <c:f>Lower!$AD$41</c:f>
              <c:strCache>
                <c:ptCount val="1"/>
                <c:pt idx="0">
                  <c:v>28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Lower!$W$42:$W$51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Lower!$AD$42:$AD$51</c:f>
              <c:numCache>
                <c:formatCode>General</c:formatCode>
                <c:ptCount val="10"/>
                <c:pt idx="0">
                  <c:v>9.27</c:v>
                </c:pt>
                <c:pt idx="1">
                  <c:v>8.5449999999999999</c:v>
                </c:pt>
                <c:pt idx="2">
                  <c:v>8.3049999999999997</c:v>
                </c:pt>
                <c:pt idx="3">
                  <c:v>6.6150000000000002</c:v>
                </c:pt>
                <c:pt idx="4">
                  <c:v>8.3800000000000008</c:v>
                </c:pt>
                <c:pt idx="5">
                  <c:v>3.86</c:v>
                </c:pt>
                <c:pt idx="6">
                  <c:v>1.95</c:v>
                </c:pt>
                <c:pt idx="7">
                  <c:v>6.66</c:v>
                </c:pt>
                <c:pt idx="8">
                  <c:v>7.8849999999999998</c:v>
                </c:pt>
                <c:pt idx="9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37-EE47-8BE7-0BD75577E502}"/>
            </c:ext>
          </c:extLst>
        </c:ser>
        <c:ser>
          <c:idx val="8"/>
          <c:order val="8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Lower!$W$42:$W$51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Lower!$AF$42:$AF$51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37-EE47-8BE7-0BD75577E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327960"/>
        <c:axId val="728328352"/>
      </c:lineChart>
      <c:catAx>
        <c:axId val="72832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8328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8328352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204081632653071E-2"/>
              <c:y val="0.40339054228390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8327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6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18979613262627906"/>
          <c:y val="0.91186583033053115"/>
          <c:w val="0.68163329583802024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Upper NO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3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N</a:t>
            </a:r>
          </a:p>
        </c:rich>
      </c:tx>
      <c:layout>
        <c:manualLayout>
          <c:xMode val="edge"/>
          <c:yMode val="edge"/>
          <c:x val="0.40816369382398632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04091800952445"/>
          <c:y val="0.17288164208428575"/>
          <c:w val="0.8693886214411487"/>
          <c:h val="0.6033908292353507"/>
        </c:manualLayout>
      </c:layout>
      <c:lineChart>
        <c:grouping val="standard"/>
        <c:varyColors val="0"/>
        <c:ser>
          <c:idx val="0"/>
          <c:order val="0"/>
          <c:tx>
            <c:strRef>
              <c:f>Upper!$AR$2</c:f>
              <c:strCache>
                <c:ptCount val="1"/>
                <c:pt idx="0">
                  <c:v>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Upper!$AP$3:$AQ$12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Upper!$AR$3:$AR$12</c:f>
              <c:numCache>
                <c:formatCode>General</c:formatCode>
                <c:ptCount val="10"/>
                <c:pt idx="0">
                  <c:v>1.70258478</c:v>
                </c:pt>
                <c:pt idx="1">
                  <c:v>1.38419691</c:v>
                </c:pt>
                <c:pt idx="2">
                  <c:v>0.22445215800000001</c:v>
                </c:pt>
                <c:pt idx="3">
                  <c:v>1.2600030600000001</c:v>
                </c:pt>
                <c:pt idx="4">
                  <c:v>0.51483995999999999</c:v>
                </c:pt>
                <c:pt idx="5">
                  <c:v>0.36016216499999998</c:v>
                </c:pt>
                <c:pt idx="6">
                  <c:v>0.30043621349999999</c:v>
                </c:pt>
                <c:pt idx="7">
                  <c:v>0.48638827800000001</c:v>
                </c:pt>
                <c:pt idx="8">
                  <c:v>8.500504515E-2</c:v>
                </c:pt>
                <c:pt idx="9">
                  <c:v>2.8451682E-3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0-284A-A992-37B9A7682E7A}"/>
            </c:ext>
          </c:extLst>
        </c:ser>
        <c:ser>
          <c:idx val="1"/>
          <c:order val="1"/>
          <c:tx>
            <c:strRef>
              <c:f>Upper!$AS$2</c:f>
              <c:strCache>
                <c:ptCount val="1"/>
              </c:strCache>
            </c:strRef>
          </c:tx>
          <c:cat>
            <c:strRef>
              <c:f>Upper!$AP$3:$AQ$12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Upper!$AS$3:$AS$12</c:f>
            </c:numRef>
          </c:val>
          <c:smooth val="0"/>
          <c:extLst>
            <c:ext xmlns:c16="http://schemas.microsoft.com/office/drawing/2014/chart" uri="{C3380CC4-5D6E-409C-BE32-E72D297353CC}">
              <c16:uniqueId val="{00000001-22A0-284A-A992-37B9A7682E7A}"/>
            </c:ext>
          </c:extLst>
        </c:ser>
        <c:ser>
          <c:idx val="2"/>
          <c:order val="2"/>
          <c:tx>
            <c:strRef>
              <c:f>Upper!$AT$2</c:f>
              <c:strCache>
                <c:ptCount val="1"/>
                <c:pt idx="0">
                  <c:v>8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Upper!$AP$3:$AQ$12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Upper!$AT$3:$AT$12</c:f>
              <c:numCache>
                <c:formatCode>General</c:formatCode>
                <c:ptCount val="10"/>
                <c:pt idx="0">
                  <c:v>1.4000034000000001</c:v>
                </c:pt>
                <c:pt idx="1">
                  <c:v>1.2554869200000001</c:v>
                </c:pt>
                <c:pt idx="2">
                  <c:v>0.91677641999999993</c:v>
                </c:pt>
                <c:pt idx="3">
                  <c:v>0.63113056499999998</c:v>
                </c:pt>
                <c:pt idx="4">
                  <c:v>2.1835536900000001</c:v>
                </c:pt>
                <c:pt idx="5">
                  <c:v>0.55887232500000006</c:v>
                </c:pt>
                <c:pt idx="6">
                  <c:v>0.1520810145</c:v>
                </c:pt>
                <c:pt idx="7">
                  <c:v>0.43750106250000004</c:v>
                </c:pt>
                <c:pt idx="8">
                  <c:v>0.15467779500000001</c:v>
                </c:pt>
                <c:pt idx="9">
                  <c:v>2.3709735000000003E-3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A0-284A-A992-37B9A7682E7A}"/>
            </c:ext>
          </c:extLst>
        </c:ser>
        <c:ser>
          <c:idx val="3"/>
          <c:order val="3"/>
          <c:tx>
            <c:strRef>
              <c:f>Upper!$AU$2</c:f>
              <c:strCache>
                <c:ptCount val="1"/>
              </c:strCache>
            </c:strRef>
          </c:tx>
          <c:cat>
            <c:strRef>
              <c:f>Upper!$AP$3:$AQ$12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Upper!$AU$3:$AU$12</c:f>
            </c:numRef>
          </c:val>
          <c:smooth val="0"/>
          <c:extLst>
            <c:ext xmlns:c16="http://schemas.microsoft.com/office/drawing/2014/chart" uri="{C3380CC4-5D6E-409C-BE32-E72D297353CC}">
              <c16:uniqueId val="{00000003-22A0-284A-A992-37B9A7682E7A}"/>
            </c:ext>
          </c:extLst>
        </c:ser>
        <c:ser>
          <c:idx val="4"/>
          <c:order val="4"/>
          <c:tx>
            <c:strRef>
              <c:f>Upper!$AV$2</c:f>
              <c:strCache>
                <c:ptCount val="1"/>
                <c:pt idx="0">
                  <c:v>19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Upper!$AP$3:$AQ$12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Upper!$AV$3:$AV$12</c:f>
              <c:numCache>
                <c:formatCode>General</c:formatCode>
                <c:ptCount val="10"/>
                <c:pt idx="0">
                  <c:v>1.36161621</c:v>
                </c:pt>
                <c:pt idx="1">
                  <c:v>1.579519965</c:v>
                </c:pt>
                <c:pt idx="2">
                  <c:v>1.430487345</c:v>
                </c:pt>
                <c:pt idx="3">
                  <c:v>1.0229057100000001</c:v>
                </c:pt>
                <c:pt idx="4">
                  <c:v>1.8471012600000001</c:v>
                </c:pt>
                <c:pt idx="5">
                  <c:v>0.34435567499999997</c:v>
                </c:pt>
                <c:pt idx="6">
                  <c:v>0.25064577000000005</c:v>
                </c:pt>
                <c:pt idx="7">
                  <c:v>0.27333937349999998</c:v>
                </c:pt>
                <c:pt idx="8">
                  <c:v>0.19238756400000001</c:v>
                </c:pt>
                <c:pt idx="9">
                  <c:v>2.3935542000000001E-3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A0-284A-A992-37B9A7682E7A}"/>
            </c:ext>
          </c:extLst>
        </c:ser>
        <c:ser>
          <c:idx val="7"/>
          <c:order val="5"/>
          <c:tx>
            <c:strRef>
              <c:f>Upper!$AW$2</c:f>
              <c:strCache>
                <c:ptCount val="1"/>
              </c:strCache>
            </c:strRef>
          </c:tx>
          <c:cat>
            <c:strRef>
              <c:f>Upper!$AP$3:$AQ$12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Upper!$AW$3:$AW$12</c:f>
            </c:numRef>
          </c:val>
          <c:smooth val="0"/>
          <c:extLst>
            <c:ext xmlns:c16="http://schemas.microsoft.com/office/drawing/2014/chart" uri="{C3380CC4-5D6E-409C-BE32-E72D297353CC}">
              <c16:uniqueId val="{00000005-22A0-284A-A992-37B9A7682E7A}"/>
            </c:ext>
          </c:extLst>
        </c:ser>
        <c:ser>
          <c:idx val="5"/>
          <c:order val="6"/>
          <c:tx>
            <c:strRef>
              <c:f>Upper!$AX$2</c:f>
              <c:strCache>
                <c:ptCount val="1"/>
                <c:pt idx="0">
                  <c:v>20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Upper!$AP$3:$AQ$12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Upper!$AX$3:$AX$12</c:f>
              <c:numCache>
                <c:formatCode>General</c:formatCode>
                <c:ptCount val="10"/>
                <c:pt idx="0">
                  <c:v>1.0025830800000002</c:v>
                </c:pt>
                <c:pt idx="1">
                  <c:v>0.69322748999999995</c:v>
                </c:pt>
                <c:pt idx="2">
                  <c:v>0.94161519000000005</c:v>
                </c:pt>
                <c:pt idx="3">
                  <c:v>0.79596967500000004</c:v>
                </c:pt>
                <c:pt idx="4">
                  <c:v>2.4025864800000001</c:v>
                </c:pt>
                <c:pt idx="5">
                  <c:v>0.2381134815</c:v>
                </c:pt>
                <c:pt idx="6">
                  <c:v>0.27548454</c:v>
                </c:pt>
                <c:pt idx="7">
                  <c:v>0.43354944000000001</c:v>
                </c:pt>
                <c:pt idx="8">
                  <c:v>7.000017E-2</c:v>
                </c:pt>
                <c:pt idx="9">
                  <c:v>2.7774261E-3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A0-284A-A992-37B9A7682E7A}"/>
            </c:ext>
          </c:extLst>
        </c:ser>
        <c:ser>
          <c:idx val="6"/>
          <c:order val="7"/>
          <c:tx>
            <c:strRef>
              <c:f>Upper!$AZ$2</c:f>
              <c:strCache>
                <c:ptCount val="1"/>
                <c:pt idx="0">
                  <c:v>27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Upper!$AP$3:$AQ$12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Upper!$AZ$3:$AZ$12</c:f>
              <c:numCache>
                <c:formatCode>General</c:formatCode>
                <c:ptCount val="10"/>
                <c:pt idx="1">
                  <c:v>0.78129221999999998</c:v>
                </c:pt>
                <c:pt idx="2">
                  <c:v>1.2408094650000001</c:v>
                </c:pt>
                <c:pt idx="3">
                  <c:v>1.06580904</c:v>
                </c:pt>
                <c:pt idx="4">
                  <c:v>0.48774312000000003</c:v>
                </c:pt>
                <c:pt idx="5">
                  <c:v>0.29580717000000001</c:v>
                </c:pt>
                <c:pt idx="6">
                  <c:v>0.24387156000000001</c:v>
                </c:pt>
                <c:pt idx="7">
                  <c:v>0.2153069745</c:v>
                </c:pt>
                <c:pt idx="8">
                  <c:v>7.2946951349999997E-2</c:v>
                </c:pt>
                <c:pt idx="9">
                  <c:v>2.5516190999999998E-3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A0-284A-A992-37B9A7682E7A}"/>
            </c:ext>
          </c:extLst>
        </c:ser>
        <c:ser>
          <c:idx val="8"/>
          <c:order val="8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Upper!$AP$3:$AQ$12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Upper!$BC$3:$BC$12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A0-284A-A992-37B9A7682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867256"/>
        <c:axId val="722865688"/>
      </c:lineChart>
      <c:catAx>
        <c:axId val="72286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865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2865688"/>
        <c:scaling>
          <c:orientation val="minMax"/>
          <c:max val="9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204081632653071E-2"/>
              <c:y val="0.420339694826282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867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428592854464654"/>
          <c:y val="0.91525566083900523"/>
          <c:w val="0.46530655096684365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Lower water clarity</a:t>
            </a:r>
          </a:p>
        </c:rich>
      </c:tx>
      <c:layout>
        <c:manualLayout>
          <c:xMode val="edge"/>
          <c:yMode val="edge"/>
          <c:x val="0.36619792244279326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63404497241105"/>
          <c:y val="0.10847475581759113"/>
          <c:w val="0.86619916877376935"/>
          <c:h val="0.71186558505294095"/>
        </c:manualLayout>
      </c:layout>
      <c:lineChart>
        <c:grouping val="standard"/>
        <c:varyColors val="0"/>
        <c:ser>
          <c:idx val="0"/>
          <c:order val="0"/>
          <c:tx>
            <c:strRef>
              <c:f>Lower!$X$54</c:f>
              <c:strCache>
                <c:ptCount val="1"/>
                <c:pt idx="0">
                  <c:v>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Lower!$W$55:$W$64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Lower!$X$55:$X$64</c:f>
              <c:numCache>
                <c:formatCode>General</c:formatCode>
                <c:ptCount val="10"/>
                <c:pt idx="3">
                  <c:v>12</c:v>
                </c:pt>
                <c:pt idx="4">
                  <c:v>19</c:v>
                </c:pt>
                <c:pt idx="6">
                  <c:v>14.5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F-1248-B8C4-E12B7331E04D}"/>
            </c:ext>
          </c:extLst>
        </c:ser>
        <c:ser>
          <c:idx val="1"/>
          <c:order val="1"/>
          <c:tx>
            <c:strRef>
              <c:f>Lower!$Y$54</c:f>
              <c:strCache>
                <c:ptCount val="1"/>
                <c:pt idx="0">
                  <c:v>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Lower!$W$55:$W$64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Lower!$Y$55:$Y$64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14.5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19.5</c:v>
                </c:pt>
                <c:pt idx="7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F-1248-B8C4-E12B7331E04D}"/>
            </c:ext>
          </c:extLst>
        </c:ser>
        <c:ser>
          <c:idx val="2"/>
          <c:order val="2"/>
          <c:tx>
            <c:strRef>
              <c:f>Lower!$Z$54</c:f>
              <c:strCache>
                <c:ptCount val="1"/>
                <c:pt idx="0">
                  <c:v>23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9933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Lower!$W$55:$W$64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Lower!$Z$55:$Z$64</c:f>
              <c:numCache>
                <c:formatCode>General</c:formatCode>
                <c:ptCount val="10"/>
                <c:pt idx="0">
                  <c:v>12</c:v>
                </c:pt>
                <c:pt idx="1">
                  <c:v>14.5</c:v>
                </c:pt>
                <c:pt idx="2">
                  <c:v>16</c:v>
                </c:pt>
                <c:pt idx="3">
                  <c:v>16.5</c:v>
                </c:pt>
                <c:pt idx="4">
                  <c:v>15.3</c:v>
                </c:pt>
                <c:pt idx="5">
                  <c:v>26.5</c:v>
                </c:pt>
                <c:pt idx="6">
                  <c:v>18</c:v>
                </c:pt>
                <c:pt idx="7">
                  <c:v>18</c:v>
                </c:pt>
                <c:pt idx="8">
                  <c:v>24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F-1248-B8C4-E12B7331E04D}"/>
            </c:ext>
          </c:extLst>
        </c:ser>
        <c:ser>
          <c:idx val="3"/>
          <c:order val="3"/>
          <c:tx>
            <c:strRef>
              <c:f>Lower!$AA$54</c:f>
              <c:strCache>
                <c:ptCount val="1"/>
                <c:pt idx="0">
                  <c:v>24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Lower!$W$55:$W$64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Lower!$AA$55:$AA$64</c:f>
              <c:numCache>
                <c:formatCode>General</c:formatCode>
                <c:ptCount val="10"/>
                <c:pt idx="0">
                  <c:v>18.100000000000001</c:v>
                </c:pt>
                <c:pt idx="1">
                  <c:v>15.5</c:v>
                </c:pt>
                <c:pt idx="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3F-1248-B8C4-E12B7331E04D}"/>
            </c:ext>
          </c:extLst>
        </c:ser>
        <c:ser>
          <c:idx val="4"/>
          <c:order val="4"/>
          <c:tx>
            <c:strRef>
              <c:f>Lower!$AB$54</c:f>
              <c:strCache>
                <c:ptCount val="1"/>
                <c:pt idx="0">
                  <c:v>25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Lower!$W$55:$W$64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Lower!$AB$55:$AB$64</c:f>
              <c:numCache>
                <c:formatCode>General</c:formatCode>
                <c:ptCount val="10"/>
                <c:pt idx="0">
                  <c:v>15</c:v>
                </c:pt>
                <c:pt idx="1">
                  <c:v>19.5</c:v>
                </c:pt>
                <c:pt idx="2">
                  <c:v>17</c:v>
                </c:pt>
                <c:pt idx="3">
                  <c:v>31.5</c:v>
                </c:pt>
                <c:pt idx="4">
                  <c:v>34</c:v>
                </c:pt>
                <c:pt idx="5">
                  <c:v>25</c:v>
                </c:pt>
                <c:pt idx="6">
                  <c:v>14.25</c:v>
                </c:pt>
                <c:pt idx="7">
                  <c:v>8.5</c:v>
                </c:pt>
                <c:pt idx="8">
                  <c:v>34.5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3F-1248-B8C4-E12B7331E04D}"/>
            </c:ext>
          </c:extLst>
        </c:ser>
        <c:ser>
          <c:idx val="5"/>
          <c:order val="5"/>
          <c:tx>
            <c:strRef>
              <c:f>Lower!$AC$54</c:f>
              <c:strCache>
                <c:ptCount val="1"/>
                <c:pt idx="0">
                  <c:v>26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Lower!$W$55:$W$64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Lower!$AC$55:$AC$64</c:f>
              <c:numCache>
                <c:formatCode>General</c:formatCode>
                <c:ptCount val="10"/>
                <c:pt idx="4">
                  <c:v>18</c:v>
                </c:pt>
                <c:pt idx="5">
                  <c:v>12</c:v>
                </c:pt>
                <c:pt idx="6">
                  <c:v>18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3F-1248-B8C4-E12B7331E04D}"/>
            </c:ext>
          </c:extLst>
        </c:ser>
        <c:ser>
          <c:idx val="7"/>
          <c:order val="6"/>
          <c:tx>
            <c:strRef>
              <c:f>Lower!$AD$54</c:f>
              <c:strCache>
                <c:ptCount val="1"/>
                <c:pt idx="0">
                  <c:v>28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Lower!$W$55:$W$64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Lower!$AD$55:$AD$64</c:f>
              <c:numCache>
                <c:formatCode>General</c:formatCode>
                <c:ptCount val="10"/>
                <c:pt idx="0">
                  <c:v>18</c:v>
                </c:pt>
                <c:pt idx="1">
                  <c:v>15</c:v>
                </c:pt>
                <c:pt idx="2">
                  <c:v>13</c:v>
                </c:pt>
                <c:pt idx="3">
                  <c:v>23.3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10</c:v>
                </c:pt>
                <c:pt idx="8">
                  <c:v>32.5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3F-1248-B8C4-E12B7331E04D}"/>
            </c:ext>
          </c:extLst>
        </c:ser>
        <c:ser>
          <c:idx val="8"/>
          <c:order val="7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Lower!$W$55:$W$64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Lower!$AF$55:$AF$64</c:f>
              <c:numCache>
                <c:formatCode>General</c:formatCode>
                <c:ptCount val="10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3F-1248-B8C4-E12B7331E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329136"/>
        <c:axId val="723706952"/>
      </c:lineChart>
      <c:catAx>
        <c:axId val="72832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706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3706952"/>
        <c:scaling>
          <c:orientation val="minMax"/>
          <c:max val="7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inches</a:t>
                </a:r>
              </a:p>
            </c:rich>
          </c:tx>
          <c:layout>
            <c:manualLayout>
              <c:xMode val="edge"/>
              <c:yMode val="edge"/>
              <c:x val="1.1737089201877949E-2"/>
              <c:y val="0.393221050758485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8329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7"/>
        <c:delete val="1"/>
      </c:legendEntry>
      <c:layout>
        <c:manualLayout>
          <c:xMode val="edge"/>
          <c:yMode val="edge"/>
          <c:x val="0.14084531687060253"/>
          <c:y val="0.91525566083900523"/>
          <c:w val="0.78403928382191657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Lower PO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4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- P</a:t>
            </a:r>
          </a:p>
        </c:rich>
      </c:tx>
      <c:layout>
        <c:manualLayout>
          <c:xMode val="edge"/>
          <c:yMode val="edge"/>
          <c:x val="0.40612287749745618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28521333438"/>
          <c:y val="0.20678000327728296"/>
          <c:w val="0.82857225423733849"/>
          <c:h val="0.56610263192305332"/>
        </c:manualLayout>
      </c:layout>
      <c:lineChart>
        <c:grouping val="standard"/>
        <c:varyColors val="0"/>
        <c:ser>
          <c:idx val="0"/>
          <c:order val="0"/>
          <c:tx>
            <c:strRef>
              <c:f>Lower!$AS$16</c:f>
              <c:strCache>
                <c:ptCount val="1"/>
                <c:pt idx="0">
                  <c:v>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Lower!$AQ$17:$AR$26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Lower!$AS$17:$AS$26</c:f>
              <c:numCache>
                <c:formatCode>General</c:formatCode>
                <c:ptCount val="10"/>
                <c:pt idx="0">
                  <c:v>0.1089894772</c:v>
                </c:pt>
                <c:pt idx="1">
                  <c:v>5.12315806E-2</c:v>
                </c:pt>
                <c:pt idx="2">
                  <c:v>7.9947370999999989E-2</c:v>
                </c:pt>
                <c:pt idx="3">
                  <c:v>3.5568422199999998E-2</c:v>
                </c:pt>
                <c:pt idx="4">
                  <c:v>5.4712282466666665E-2</c:v>
                </c:pt>
                <c:pt idx="6">
                  <c:v>4.2257896099999998E-2</c:v>
                </c:pt>
                <c:pt idx="7">
                  <c:v>4.0300001299999999E-2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7-D84B-B64C-6F5AA697AC29}"/>
            </c:ext>
          </c:extLst>
        </c:ser>
        <c:ser>
          <c:idx val="1"/>
          <c:order val="1"/>
          <c:tx>
            <c:strRef>
              <c:f>Lower!$AT$16</c:f>
              <c:strCache>
                <c:ptCount val="1"/>
              </c:strCache>
            </c:strRef>
          </c:tx>
          <c:cat>
            <c:strRef>
              <c:f>Lower!$AQ$17:$AR$26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Lower!$AT$17:$AT$26</c:f>
            </c:numRef>
          </c:val>
          <c:smooth val="0"/>
          <c:extLst>
            <c:ext xmlns:c16="http://schemas.microsoft.com/office/drawing/2014/chart" uri="{C3380CC4-5D6E-409C-BE32-E72D297353CC}">
              <c16:uniqueId val="{00000001-6487-D84B-B64C-6F5AA697AC29}"/>
            </c:ext>
          </c:extLst>
        </c:ser>
        <c:ser>
          <c:idx val="2"/>
          <c:order val="2"/>
          <c:tx>
            <c:strRef>
              <c:f>Lower!$AU$16</c:f>
              <c:strCache>
                <c:ptCount val="1"/>
                <c:pt idx="0">
                  <c:v>22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Lower!$AQ$17:$AR$26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Lower!$AU$17:$AU$26</c:f>
              <c:numCache>
                <c:formatCode>General</c:formatCode>
                <c:ptCount val="10"/>
                <c:pt idx="0">
                  <c:v>7.6684212999999987E-2</c:v>
                </c:pt>
                <c:pt idx="1">
                  <c:v>4.8947369999999997E-2</c:v>
                </c:pt>
                <c:pt idx="2">
                  <c:v>4.0463159200000001E-2</c:v>
                </c:pt>
                <c:pt idx="3">
                  <c:v>5.8736843999999996E-2</c:v>
                </c:pt>
                <c:pt idx="4">
                  <c:v>4.0898246933333327E-2</c:v>
                </c:pt>
                <c:pt idx="5">
                  <c:v>3.7200001199999999E-2</c:v>
                </c:pt>
                <c:pt idx="6">
                  <c:v>5.0252633200000001E-2</c:v>
                </c:pt>
                <c:pt idx="7">
                  <c:v>2.7247369300000001E-2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87-D84B-B64C-6F5AA697AC29}"/>
            </c:ext>
          </c:extLst>
        </c:ser>
        <c:ser>
          <c:idx val="3"/>
          <c:order val="3"/>
          <c:tx>
            <c:strRef>
              <c:f>Lower!$AV$16</c:f>
              <c:strCache>
                <c:ptCount val="1"/>
              </c:strCache>
            </c:strRef>
          </c:tx>
          <c:cat>
            <c:strRef>
              <c:f>Lower!$AQ$17:$AR$26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Lower!$AV$17:$AV$26</c:f>
            </c:numRef>
          </c:val>
          <c:smooth val="0"/>
          <c:extLst>
            <c:ext xmlns:c16="http://schemas.microsoft.com/office/drawing/2014/chart" uri="{C3380CC4-5D6E-409C-BE32-E72D297353CC}">
              <c16:uniqueId val="{00000003-6487-D84B-B64C-6F5AA697AC29}"/>
            </c:ext>
          </c:extLst>
        </c:ser>
        <c:ser>
          <c:idx val="4"/>
          <c:order val="4"/>
          <c:tx>
            <c:strRef>
              <c:f>Lower!$AW$16</c:f>
              <c:strCache>
                <c:ptCount val="1"/>
                <c:pt idx="0">
                  <c:v>23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Lower!$AQ$17:$AR$26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Lower!$AW$17:$AW$26</c:f>
              <c:numCache>
                <c:formatCode>General</c:formatCode>
                <c:ptCount val="10"/>
                <c:pt idx="0">
                  <c:v>7.7989476199999991E-2</c:v>
                </c:pt>
                <c:pt idx="1">
                  <c:v>5.7105264999999995E-2</c:v>
                </c:pt>
                <c:pt idx="2">
                  <c:v>5.4821054399999999E-2</c:v>
                </c:pt>
                <c:pt idx="3">
                  <c:v>5.0905264799999995E-2</c:v>
                </c:pt>
                <c:pt idx="4">
                  <c:v>4.8185966466666667E-2</c:v>
                </c:pt>
                <c:pt idx="5">
                  <c:v>3.5894738000000002E-2</c:v>
                </c:pt>
                <c:pt idx="6">
                  <c:v>5.1721054299999999E-2</c:v>
                </c:pt>
                <c:pt idx="7">
                  <c:v>6.00421072E-2</c:v>
                </c:pt>
                <c:pt idx="8">
                  <c:v>9.1368423999999993E-3</c:v>
                </c:pt>
                <c:pt idx="9">
                  <c:v>7.5052634E-3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87-D84B-B64C-6F5AA697AC29}"/>
            </c:ext>
          </c:extLst>
        </c:ser>
        <c:ser>
          <c:idx val="5"/>
          <c:order val="5"/>
          <c:tx>
            <c:strRef>
              <c:f>Lower!$AX$16</c:f>
              <c:strCache>
                <c:ptCount val="1"/>
              </c:strCache>
            </c:strRef>
          </c:tx>
          <c:cat>
            <c:strRef>
              <c:f>Lower!$AQ$17:$AR$26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Lower!$AX$17:$AX$26</c:f>
            </c:numRef>
          </c:val>
          <c:smooth val="0"/>
          <c:extLst>
            <c:ext xmlns:c16="http://schemas.microsoft.com/office/drawing/2014/chart" uri="{C3380CC4-5D6E-409C-BE32-E72D297353CC}">
              <c16:uniqueId val="{00000005-6487-D84B-B64C-6F5AA697AC29}"/>
            </c:ext>
          </c:extLst>
        </c:ser>
        <c:ser>
          <c:idx val="6"/>
          <c:order val="6"/>
          <c:tx>
            <c:strRef>
              <c:f>Lower!$AY$16</c:f>
              <c:strCache>
                <c:ptCount val="1"/>
                <c:pt idx="0">
                  <c:v>24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Lower!$AQ$17:$AR$26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Lower!$AY$17:$AY$26</c:f>
              <c:numCache>
                <c:formatCode>General</c:formatCode>
                <c:ptCount val="10"/>
                <c:pt idx="0">
                  <c:v>5.0905264799999995E-2</c:v>
                </c:pt>
                <c:pt idx="1">
                  <c:v>4.9273685799999994E-2</c:v>
                </c:pt>
                <c:pt idx="2">
                  <c:v>2.7736843000000001E-2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87-D84B-B64C-6F5AA697AC29}"/>
            </c:ext>
          </c:extLst>
        </c:ser>
        <c:ser>
          <c:idx val="7"/>
          <c:order val="7"/>
          <c:tx>
            <c:strRef>
              <c:f>Lower!$AZ$16</c:f>
              <c:strCache>
                <c:ptCount val="1"/>
              </c:strCache>
            </c:strRef>
          </c:tx>
          <c:cat>
            <c:strRef>
              <c:f>Lower!$AQ$17:$AR$26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Lower!$AZ$17:$AZ$26</c:f>
            </c:numRef>
          </c:val>
          <c:smooth val="0"/>
          <c:extLst>
            <c:ext xmlns:c16="http://schemas.microsoft.com/office/drawing/2014/chart" uri="{C3380CC4-5D6E-409C-BE32-E72D297353CC}">
              <c16:uniqueId val="{00000007-6487-D84B-B64C-6F5AA697AC29}"/>
            </c:ext>
          </c:extLst>
        </c:ser>
        <c:ser>
          <c:idx val="8"/>
          <c:order val="8"/>
          <c:tx>
            <c:strRef>
              <c:f>Lower!$BA$16</c:f>
              <c:strCache>
                <c:ptCount val="1"/>
                <c:pt idx="0">
                  <c:v>25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Lower!$AQ$17:$AR$26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Lower!$BA$17:$BA$26</c:f>
              <c:numCache>
                <c:formatCode>General</c:formatCode>
                <c:ptCount val="10"/>
                <c:pt idx="0">
                  <c:v>9.6263160999999986E-2</c:v>
                </c:pt>
                <c:pt idx="1">
                  <c:v>5.2373685900000001E-2</c:v>
                </c:pt>
                <c:pt idx="2">
                  <c:v>2.3494737599999996E-2</c:v>
                </c:pt>
                <c:pt idx="3">
                  <c:v>4.0789474999999999E-2</c:v>
                </c:pt>
                <c:pt idx="4">
                  <c:v>5.7268422899999998E-2</c:v>
                </c:pt>
                <c:pt idx="5">
                  <c:v>3.3284211599999995E-2</c:v>
                </c:pt>
                <c:pt idx="6">
                  <c:v>3.62210538E-2</c:v>
                </c:pt>
                <c:pt idx="7">
                  <c:v>2.7736843000000001E-2</c:v>
                </c:pt>
                <c:pt idx="8">
                  <c:v>7.1789475999999991E-3</c:v>
                </c:pt>
                <c:pt idx="9">
                  <c:v>2.4800000799999999E-2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87-D84B-B64C-6F5AA697AC29}"/>
            </c:ext>
          </c:extLst>
        </c:ser>
        <c:ser>
          <c:idx val="9"/>
          <c:order val="9"/>
          <c:tx>
            <c:strRef>
              <c:f>Lower!$BB$16</c:f>
              <c:strCache>
                <c:ptCount val="1"/>
              </c:strCache>
            </c:strRef>
          </c:tx>
          <c:cat>
            <c:strRef>
              <c:f>Lower!$AQ$17:$AR$26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Lower!$BB$17:$BB$26</c:f>
            </c:numRef>
          </c:val>
          <c:smooth val="0"/>
          <c:extLst>
            <c:ext xmlns:c16="http://schemas.microsoft.com/office/drawing/2014/chart" uri="{C3380CC4-5D6E-409C-BE32-E72D297353CC}">
              <c16:uniqueId val="{00000009-6487-D84B-B64C-6F5AA697AC29}"/>
            </c:ext>
          </c:extLst>
        </c:ser>
        <c:ser>
          <c:idx val="10"/>
          <c:order val="10"/>
          <c:tx>
            <c:strRef>
              <c:f>Lower!$BC$16</c:f>
              <c:strCache>
                <c:ptCount val="1"/>
                <c:pt idx="0">
                  <c:v>26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Lower!$AQ$17:$AR$26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Lower!$BC$17:$BC$26</c:f>
              <c:numCache>
                <c:formatCode>General</c:formatCode>
                <c:ptCount val="10"/>
                <c:pt idx="1">
                  <c:v>5.3189475399999998E-2</c:v>
                </c:pt>
                <c:pt idx="2">
                  <c:v>2.64315798E-2</c:v>
                </c:pt>
                <c:pt idx="3">
                  <c:v>3.9810527599999999E-2</c:v>
                </c:pt>
                <c:pt idx="4">
                  <c:v>2.1373684899999999E-2</c:v>
                </c:pt>
                <c:pt idx="5">
                  <c:v>3.8178948599999998E-2</c:v>
                </c:pt>
                <c:pt idx="6">
                  <c:v>2.1863158600000002E-2</c:v>
                </c:pt>
                <c:pt idx="7">
                  <c:v>7.8315791999999992E-3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87-D84B-B64C-6F5AA697AC29}"/>
            </c:ext>
          </c:extLst>
        </c:ser>
        <c:ser>
          <c:idx val="14"/>
          <c:order val="11"/>
          <c:tx>
            <c:strRef>
              <c:f>Lower!#REF!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strRef>
              <c:f>Lower!$AQ$17:$AR$26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87-D84B-B64C-6F5AA697AC29}"/>
            </c:ext>
          </c:extLst>
        </c:ser>
        <c:ser>
          <c:idx val="11"/>
          <c:order val="12"/>
          <c:tx>
            <c:strRef>
              <c:f>Lower!#REF!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Lower!$AQ$17:$AR$26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87-D84B-B64C-6F5AA697AC29}"/>
            </c:ext>
          </c:extLst>
        </c:ser>
        <c:ser>
          <c:idx val="15"/>
          <c:order val="13"/>
          <c:tx>
            <c:strRef>
              <c:f>Lower!$BD$16</c:f>
              <c:strCache>
                <c:ptCount val="1"/>
              </c:strCache>
            </c:strRef>
          </c:tx>
          <c:cat>
            <c:strRef>
              <c:f>Lower!$AQ$17:$AR$26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Lower!$BD$17:$BD$26</c:f>
            </c:numRef>
          </c:val>
          <c:smooth val="0"/>
          <c:extLst>
            <c:ext xmlns:c16="http://schemas.microsoft.com/office/drawing/2014/chart" uri="{C3380CC4-5D6E-409C-BE32-E72D297353CC}">
              <c16:uniqueId val="{0000000D-6487-D84B-B64C-6F5AA697AC29}"/>
            </c:ext>
          </c:extLst>
        </c:ser>
        <c:ser>
          <c:idx val="12"/>
          <c:order val="14"/>
          <c:tx>
            <c:strRef>
              <c:f>Lower!$BE$16</c:f>
              <c:strCache>
                <c:ptCount val="1"/>
                <c:pt idx="0">
                  <c:v>28</c:v>
                </c:pt>
              </c:strCache>
            </c:strRef>
          </c:tx>
          <c:spPr>
            <a:ln w="12700">
              <a:solidFill>
                <a:srgbClr val="A6CAF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A6CAF0"/>
                </a:solidFill>
                <a:prstDash val="solid"/>
              </a:ln>
            </c:spPr>
          </c:marker>
          <c:cat>
            <c:strRef>
              <c:f>Lower!$AQ$17:$AR$26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Lower!$BE$17:$BE$26</c:f>
              <c:numCache>
                <c:formatCode>General</c:formatCode>
                <c:ptCount val="10"/>
                <c:pt idx="0">
                  <c:v>4.5357896200000004E-2</c:v>
                </c:pt>
                <c:pt idx="1">
                  <c:v>3.4589474800000006E-2</c:v>
                </c:pt>
                <c:pt idx="2">
                  <c:v>1.140473721E-2</c:v>
                </c:pt>
                <c:pt idx="3">
                  <c:v>1.7784211099999999E-2</c:v>
                </c:pt>
                <c:pt idx="4">
                  <c:v>8.2231581599999992E-2</c:v>
                </c:pt>
                <c:pt idx="5">
                  <c:v>3.00210536E-2</c:v>
                </c:pt>
                <c:pt idx="6">
                  <c:v>2.5778948199999999E-2</c:v>
                </c:pt>
                <c:pt idx="7">
                  <c:v>3.5242106400000001E-2</c:v>
                </c:pt>
                <c:pt idx="8">
                  <c:v>4.8947369999999997E-3</c:v>
                </c:pt>
                <c:pt idx="9">
                  <c:v>3.2631579999999998E-4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87-D84B-B64C-6F5AA697AC29}"/>
            </c:ext>
          </c:extLst>
        </c:ser>
        <c:ser>
          <c:idx val="13"/>
          <c:order val="15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Lower!$AQ$17:$AR$26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Lower!$BH$17:$BH$26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487-D84B-B64C-6F5AA697A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707736"/>
        <c:axId val="723708128"/>
      </c:lineChart>
      <c:catAx>
        <c:axId val="72370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70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3708128"/>
        <c:scaling>
          <c:orientation val="minMax"/>
          <c:max val="0.4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3.2653061224489806E-2"/>
              <c:y val="0.406780372792384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707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632674487117695"/>
          <c:y val="0.90169633880510691"/>
          <c:w val="0.68163329583802024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Ponds Chl-a</a:t>
            </a:r>
          </a:p>
        </c:rich>
      </c:tx>
      <c:layout>
        <c:manualLayout>
          <c:xMode val="edge"/>
          <c:yMode val="edge"/>
          <c:x val="0.41836777545663956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16337309009599"/>
          <c:y val="0.1322036086526891"/>
          <c:w val="0.86326616636057762"/>
          <c:h val="0.63728919042834764"/>
        </c:manualLayout>
      </c:layout>
      <c:lineChart>
        <c:grouping val="standard"/>
        <c:varyColors val="0"/>
        <c:ser>
          <c:idx val="0"/>
          <c:order val="0"/>
          <c:tx>
            <c:strRef>
              <c:f>Ponds!$X$28</c:f>
              <c:strCache>
                <c:ptCount val="1"/>
                <c:pt idx="0">
                  <c:v>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Ponds!$W$29:$W$38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Ponds!$X$29:$X$38</c:f>
              <c:numCache>
                <c:formatCode>General</c:formatCode>
                <c:ptCount val="10"/>
                <c:pt idx="1">
                  <c:v>12.85</c:v>
                </c:pt>
                <c:pt idx="2">
                  <c:v>6.75</c:v>
                </c:pt>
                <c:pt idx="3">
                  <c:v>32.5</c:v>
                </c:pt>
                <c:pt idx="4">
                  <c:v>57.566666666666663</c:v>
                </c:pt>
                <c:pt idx="5">
                  <c:v>76.349999999999994</c:v>
                </c:pt>
                <c:pt idx="6">
                  <c:v>68.3</c:v>
                </c:pt>
                <c:pt idx="7">
                  <c:v>75</c:v>
                </c:pt>
                <c:pt idx="8">
                  <c:v>11.55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A-FD44-9599-78A25A43BFEB}"/>
            </c:ext>
          </c:extLst>
        </c:ser>
        <c:ser>
          <c:idx val="1"/>
          <c:order val="1"/>
          <c:tx>
            <c:strRef>
              <c:f>Ponds!$Y$28</c:f>
              <c:strCache>
                <c:ptCount val="1"/>
                <c:pt idx="0">
                  <c:v>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Ponds!$W$29:$W$38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Ponds!$Y$29:$Y$38</c:f>
              <c:numCache>
                <c:formatCode>General</c:formatCode>
                <c:ptCount val="10"/>
                <c:pt idx="0">
                  <c:v>3.4</c:v>
                </c:pt>
                <c:pt idx="1">
                  <c:v>2.9</c:v>
                </c:pt>
                <c:pt idx="2">
                  <c:v>95.1</c:v>
                </c:pt>
                <c:pt idx="3">
                  <c:v>2.8499999999999996</c:v>
                </c:pt>
                <c:pt idx="4">
                  <c:v>3.6500000000000004</c:v>
                </c:pt>
                <c:pt idx="5">
                  <c:v>6.15</c:v>
                </c:pt>
                <c:pt idx="6">
                  <c:v>27.9</c:v>
                </c:pt>
                <c:pt idx="7">
                  <c:v>3.4</c:v>
                </c:pt>
                <c:pt idx="8">
                  <c:v>1.4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A-FD44-9599-78A25A43BFEB}"/>
            </c:ext>
          </c:extLst>
        </c:ser>
        <c:ser>
          <c:idx val="2"/>
          <c:order val="2"/>
          <c:tx>
            <c:strRef>
              <c:f>Ponds!$Z$28</c:f>
              <c:strCache>
                <c:ptCount val="1"/>
                <c:pt idx="0">
                  <c:v>3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Ponds!$W$29:$W$38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Ponds!$Z$29:$Z$38</c:f>
              <c:numCache>
                <c:formatCode>General</c:formatCode>
                <c:ptCount val="10"/>
                <c:pt idx="0">
                  <c:v>7.2</c:v>
                </c:pt>
                <c:pt idx="1">
                  <c:v>7.15</c:v>
                </c:pt>
                <c:pt idx="2">
                  <c:v>27.75</c:v>
                </c:pt>
                <c:pt idx="3">
                  <c:v>12.95</c:v>
                </c:pt>
                <c:pt idx="4">
                  <c:v>57.6</c:v>
                </c:pt>
                <c:pt idx="5">
                  <c:v>78</c:v>
                </c:pt>
                <c:pt idx="6">
                  <c:v>103.45</c:v>
                </c:pt>
                <c:pt idx="7">
                  <c:v>65.2</c:v>
                </c:pt>
                <c:pt idx="8">
                  <c:v>11.8</c:v>
                </c:pt>
                <c:pt idx="9">
                  <c:v>14.2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A-FD44-9599-78A25A43BFEB}"/>
            </c:ext>
          </c:extLst>
        </c:ser>
        <c:ser>
          <c:idx val="3"/>
          <c:order val="3"/>
          <c:tx>
            <c:strRef>
              <c:f>Ponds!$AA$28</c:f>
              <c:strCache>
                <c:ptCount val="1"/>
                <c:pt idx="0">
                  <c:v>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Ponds!$W$29:$W$38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Ponds!$AA$29:$AA$38</c:f>
              <c:numCache>
                <c:formatCode>General</c:formatCode>
                <c:ptCount val="10"/>
                <c:pt idx="1">
                  <c:v>5.85</c:v>
                </c:pt>
                <c:pt idx="2">
                  <c:v>5.15</c:v>
                </c:pt>
                <c:pt idx="3">
                  <c:v>5.45</c:v>
                </c:pt>
                <c:pt idx="4">
                  <c:v>44.15</c:v>
                </c:pt>
                <c:pt idx="5">
                  <c:v>5.8000000000000007</c:v>
                </c:pt>
                <c:pt idx="6">
                  <c:v>2.8</c:v>
                </c:pt>
                <c:pt idx="7">
                  <c:v>6.35</c:v>
                </c:pt>
                <c:pt idx="8">
                  <c:v>12.7</c:v>
                </c:pt>
                <c:pt idx="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5A-FD44-9599-78A25A43BFEB}"/>
            </c:ext>
          </c:extLst>
        </c:ser>
        <c:ser>
          <c:idx val="4"/>
          <c:order val="4"/>
          <c:tx>
            <c:strRef>
              <c:f>Ponds!$AB$28</c:f>
              <c:strCache>
                <c:ptCount val="1"/>
                <c:pt idx="0">
                  <c:v>6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Ponds!$W$29:$W$38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Ponds!$AB$29:$AB$38</c:f>
              <c:numCache>
                <c:formatCode>General</c:formatCode>
                <c:ptCount val="10"/>
                <c:pt idx="2">
                  <c:v>3.8</c:v>
                </c:pt>
                <c:pt idx="4">
                  <c:v>3.8666666666666667</c:v>
                </c:pt>
                <c:pt idx="5">
                  <c:v>7.9</c:v>
                </c:pt>
                <c:pt idx="6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5A-FD44-9599-78A25A43BFEB}"/>
            </c:ext>
          </c:extLst>
        </c:ser>
        <c:ser>
          <c:idx val="5"/>
          <c:order val="5"/>
          <c:tx>
            <c:strRef>
              <c:f>Ponds!$AC$28</c:f>
              <c:strCache>
                <c:ptCount val="1"/>
                <c:pt idx="0">
                  <c:v>7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Ponds!$W$29:$W$38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Ponds!$AC$29:$AC$38</c:f>
              <c:numCache>
                <c:formatCode>General</c:formatCode>
                <c:ptCount val="10"/>
                <c:pt idx="0">
                  <c:v>8.8000000000000007</c:v>
                </c:pt>
                <c:pt idx="1">
                  <c:v>8.5500000000000007</c:v>
                </c:pt>
                <c:pt idx="2">
                  <c:v>6.8</c:v>
                </c:pt>
                <c:pt idx="3">
                  <c:v>11.55</c:v>
                </c:pt>
                <c:pt idx="4">
                  <c:v>5</c:v>
                </c:pt>
                <c:pt idx="5">
                  <c:v>4.8</c:v>
                </c:pt>
                <c:pt idx="6">
                  <c:v>2.65</c:v>
                </c:pt>
                <c:pt idx="7">
                  <c:v>9.0500000000000007</c:v>
                </c:pt>
                <c:pt idx="8">
                  <c:v>5.05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5A-FD44-9599-78A25A43BFEB}"/>
            </c:ext>
          </c:extLst>
        </c:ser>
        <c:ser>
          <c:idx val="7"/>
          <c:order val="6"/>
          <c:tx>
            <c:strRef>
              <c:f>Ponds!$AD$28</c:f>
              <c:strCache>
                <c:ptCount val="1"/>
                <c:pt idx="0">
                  <c:v>9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Ponds!$W$29:$W$38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Ponds!$AD$29:$AD$38</c:f>
              <c:numCache>
                <c:formatCode>General</c:formatCode>
                <c:ptCount val="10"/>
                <c:pt idx="0">
                  <c:v>1.7</c:v>
                </c:pt>
                <c:pt idx="1">
                  <c:v>30.1</c:v>
                </c:pt>
                <c:pt idx="3">
                  <c:v>7.6</c:v>
                </c:pt>
                <c:pt idx="4">
                  <c:v>5.35</c:v>
                </c:pt>
                <c:pt idx="5">
                  <c:v>21.1</c:v>
                </c:pt>
                <c:pt idx="6">
                  <c:v>1.7</c:v>
                </c:pt>
                <c:pt idx="7">
                  <c:v>7</c:v>
                </c:pt>
                <c:pt idx="8">
                  <c:v>6.1999999999999993</c:v>
                </c:pt>
                <c:pt idx="9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5A-FD44-9599-78A25A43BFEB}"/>
            </c:ext>
          </c:extLst>
        </c:ser>
        <c:ser>
          <c:idx val="8"/>
          <c:order val="7"/>
          <c:tx>
            <c:strRef>
              <c:f>Ponds!$AE$28</c:f>
              <c:strCache>
                <c:ptCount val="1"/>
                <c:pt idx="0">
                  <c:v>12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Ponds!$W$29:$W$38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Ponds!$AE$29:$AE$38</c:f>
              <c:numCache>
                <c:formatCode>General</c:formatCode>
                <c:ptCount val="10"/>
                <c:pt idx="0">
                  <c:v>3.4</c:v>
                </c:pt>
                <c:pt idx="1">
                  <c:v>7.5</c:v>
                </c:pt>
                <c:pt idx="2">
                  <c:v>2.25</c:v>
                </c:pt>
                <c:pt idx="3">
                  <c:v>3.45</c:v>
                </c:pt>
                <c:pt idx="4">
                  <c:v>9.6566666666666663</c:v>
                </c:pt>
                <c:pt idx="5">
                  <c:v>3.4</c:v>
                </c:pt>
                <c:pt idx="6">
                  <c:v>2.5</c:v>
                </c:pt>
                <c:pt idx="7">
                  <c:v>3.7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5A-FD44-9599-78A25A43BFEB}"/>
            </c:ext>
          </c:extLst>
        </c:ser>
        <c:ser>
          <c:idx val="9"/>
          <c:order val="8"/>
          <c:tx>
            <c:strRef>
              <c:f>Ponds!$AF$28</c:f>
              <c:strCache>
                <c:ptCount val="1"/>
                <c:pt idx="0">
                  <c:v>13</c:v>
                </c:pt>
              </c:strCache>
            </c:strRef>
          </c:tx>
          <c:spPr>
            <a:ln w="12700">
              <a:solidFill>
                <a:srgbClr val="69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9FFFF"/>
              </a:solidFill>
              <a:ln>
                <a:solidFill>
                  <a:srgbClr val="69FFFF"/>
                </a:solidFill>
                <a:prstDash val="solid"/>
              </a:ln>
            </c:spPr>
          </c:marker>
          <c:cat>
            <c:strRef>
              <c:f>Ponds!$W$29:$W$38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Ponds!$AF$29:$AF$38</c:f>
              <c:numCache>
                <c:formatCode>General</c:formatCode>
                <c:ptCount val="10"/>
                <c:pt idx="0">
                  <c:v>10</c:v>
                </c:pt>
                <c:pt idx="1">
                  <c:v>7.45</c:v>
                </c:pt>
                <c:pt idx="2">
                  <c:v>5.6</c:v>
                </c:pt>
                <c:pt idx="3">
                  <c:v>14.05</c:v>
                </c:pt>
                <c:pt idx="4">
                  <c:v>15.233333333333334</c:v>
                </c:pt>
                <c:pt idx="5">
                  <c:v>21.7</c:v>
                </c:pt>
                <c:pt idx="6">
                  <c:v>15.2</c:v>
                </c:pt>
                <c:pt idx="7">
                  <c:v>13.75</c:v>
                </c:pt>
                <c:pt idx="8">
                  <c:v>16.25</c:v>
                </c:pt>
                <c:pt idx="9">
                  <c:v>39.700000000000003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5A-FD44-9599-78A25A43BFEB}"/>
            </c:ext>
          </c:extLst>
        </c:ser>
        <c:ser>
          <c:idx val="10"/>
          <c:order val="9"/>
          <c:tx>
            <c:strRef>
              <c:f>Ponds!$AG$28</c:f>
              <c:strCache>
                <c:ptCount val="1"/>
                <c:pt idx="0">
                  <c:v>14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Ponds!$W$29:$W$38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Ponds!$AG$29:$AG$38</c:f>
              <c:numCache>
                <c:formatCode>General</c:formatCode>
                <c:ptCount val="10"/>
                <c:pt idx="0">
                  <c:v>3.6</c:v>
                </c:pt>
                <c:pt idx="1">
                  <c:v>4.4000000000000004</c:v>
                </c:pt>
                <c:pt idx="2">
                  <c:v>1.55</c:v>
                </c:pt>
                <c:pt idx="3">
                  <c:v>0.9</c:v>
                </c:pt>
                <c:pt idx="4">
                  <c:v>3.6500000000000004</c:v>
                </c:pt>
                <c:pt idx="5">
                  <c:v>1.4</c:v>
                </c:pt>
                <c:pt idx="6">
                  <c:v>1.1499999999999999</c:v>
                </c:pt>
                <c:pt idx="7">
                  <c:v>1.65</c:v>
                </c:pt>
                <c:pt idx="8">
                  <c:v>2.6</c:v>
                </c:pt>
                <c:pt idx="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05A-FD44-9599-78A25A43BFEB}"/>
            </c:ext>
          </c:extLst>
        </c:ser>
        <c:ser>
          <c:idx val="11"/>
          <c:order val="10"/>
          <c:tx>
            <c:strRef>
              <c:f>Ponds!$AH$28</c:f>
              <c:strCache>
                <c:ptCount val="1"/>
                <c:pt idx="0">
                  <c:v>15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Ponds!$W$29:$W$38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Ponds!$AH$29:$AH$38</c:f>
              <c:numCache>
                <c:formatCode>General</c:formatCode>
                <c:ptCount val="10"/>
                <c:pt idx="1">
                  <c:v>10</c:v>
                </c:pt>
                <c:pt idx="2">
                  <c:v>10.75</c:v>
                </c:pt>
                <c:pt idx="3">
                  <c:v>8</c:v>
                </c:pt>
                <c:pt idx="4">
                  <c:v>9.2000000000000011</c:v>
                </c:pt>
                <c:pt idx="5">
                  <c:v>6.95</c:v>
                </c:pt>
                <c:pt idx="6">
                  <c:v>8.6</c:v>
                </c:pt>
                <c:pt idx="7">
                  <c:v>7.05</c:v>
                </c:pt>
                <c:pt idx="8">
                  <c:v>8.1999999999999993</c:v>
                </c:pt>
                <c:pt idx="9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05A-FD44-9599-78A25A43BFEB}"/>
            </c:ext>
          </c:extLst>
        </c:ser>
        <c:ser>
          <c:idx val="6"/>
          <c:order val="1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Ponds!$W$29:$W$38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Ponds!$AJ$29:$AJ$38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05A-FD44-9599-78A25A43BFEB}"/>
            </c:ext>
          </c:extLst>
        </c:ser>
        <c:ser>
          <c:idx val="12"/>
          <c:order val="12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Ponds!$W$29:$W$38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Ponds!$AJ$29:$AJ$38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05A-FD44-9599-78A25A43BFEB}"/>
            </c:ext>
          </c:extLst>
        </c:ser>
        <c:ser>
          <c:idx val="13"/>
          <c:order val="13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Ponds!$W$29:$W$38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Ponds!$AK$29:$AK$38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05A-FD44-9599-78A25A43B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708912"/>
        <c:axId val="723709304"/>
      </c:lineChart>
      <c:catAx>
        <c:axId val="72370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709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370930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0204081632653071E-2"/>
              <c:y val="0.40339054228390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708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1.0204081632653071E-2"/>
          <c:y val="0.91525566083900523"/>
          <c:w val="0.9795929080293535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Ponds DO</a:t>
            </a:r>
          </a:p>
        </c:rich>
      </c:tx>
      <c:layout>
        <c:manualLayout>
          <c:xMode val="edge"/>
          <c:yMode val="edge"/>
          <c:x val="0.4397031539888685"/>
          <c:y val="3.3240997229916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777365491651209E-2"/>
          <c:y val="0.10803338712098984"/>
          <c:w val="0.87384044526901716"/>
          <c:h val="0.6371199753289144"/>
        </c:manualLayout>
      </c:layout>
      <c:lineChart>
        <c:grouping val="standard"/>
        <c:varyColors val="0"/>
        <c:ser>
          <c:idx val="0"/>
          <c:order val="0"/>
          <c:tx>
            <c:strRef>
              <c:f>Ponds!$X$41</c:f>
              <c:strCache>
                <c:ptCount val="1"/>
                <c:pt idx="0">
                  <c:v>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Ponds!$W$42:$W$51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Ponds!$X$42:$X$51</c:f>
              <c:numCache>
                <c:formatCode>General</c:formatCode>
                <c:ptCount val="10"/>
                <c:pt idx="1">
                  <c:v>10.64</c:v>
                </c:pt>
                <c:pt idx="2">
                  <c:v>8.06</c:v>
                </c:pt>
                <c:pt idx="3">
                  <c:v>5.6400000000000006</c:v>
                </c:pt>
                <c:pt idx="4">
                  <c:v>7.4433333333333325</c:v>
                </c:pt>
                <c:pt idx="5">
                  <c:v>7.3149999999999995</c:v>
                </c:pt>
                <c:pt idx="6">
                  <c:v>8.9</c:v>
                </c:pt>
                <c:pt idx="7">
                  <c:v>6.47</c:v>
                </c:pt>
                <c:pt idx="8">
                  <c:v>9.48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9-6D48-8759-FFD5CC349326}"/>
            </c:ext>
          </c:extLst>
        </c:ser>
        <c:ser>
          <c:idx val="1"/>
          <c:order val="1"/>
          <c:tx>
            <c:strRef>
              <c:f>Ponds!$Y$41</c:f>
              <c:strCache>
                <c:ptCount val="1"/>
                <c:pt idx="0">
                  <c:v>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Ponds!$W$42:$W$51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Ponds!$Y$42:$Y$51</c:f>
              <c:numCache>
                <c:formatCode>General</c:formatCode>
                <c:ptCount val="10"/>
                <c:pt idx="0">
                  <c:v>10.7</c:v>
                </c:pt>
                <c:pt idx="1">
                  <c:v>10.030000000000001</c:v>
                </c:pt>
                <c:pt idx="2">
                  <c:v>11.23</c:v>
                </c:pt>
                <c:pt idx="3">
                  <c:v>8.7949999999999999</c:v>
                </c:pt>
                <c:pt idx="4">
                  <c:v>9.3449999999999989</c:v>
                </c:pt>
                <c:pt idx="5">
                  <c:v>8.9250000000000007</c:v>
                </c:pt>
                <c:pt idx="6">
                  <c:v>5.53</c:v>
                </c:pt>
                <c:pt idx="7">
                  <c:v>1.68</c:v>
                </c:pt>
                <c:pt idx="8">
                  <c:v>10.8</c:v>
                </c:pt>
                <c:pt idx="9">
                  <c:v>9.7799999999999994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9-6D48-8759-FFD5CC349326}"/>
            </c:ext>
          </c:extLst>
        </c:ser>
        <c:ser>
          <c:idx val="2"/>
          <c:order val="2"/>
          <c:tx>
            <c:strRef>
              <c:f>Ponds!$Z$41</c:f>
              <c:strCache>
                <c:ptCount val="1"/>
                <c:pt idx="0">
                  <c:v>3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Ponds!$W$42:$W$51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Ponds!$Z$42:$Z$51</c:f>
              <c:numCache>
                <c:formatCode>General</c:formatCode>
                <c:ptCount val="10"/>
                <c:pt idx="0">
                  <c:v>8.81</c:v>
                </c:pt>
                <c:pt idx="1">
                  <c:v>9.14</c:v>
                </c:pt>
                <c:pt idx="2">
                  <c:v>11.45</c:v>
                </c:pt>
                <c:pt idx="3">
                  <c:v>10.51</c:v>
                </c:pt>
                <c:pt idx="4">
                  <c:v>10.430000000000001</c:v>
                </c:pt>
                <c:pt idx="5">
                  <c:v>11.370000000000001</c:v>
                </c:pt>
                <c:pt idx="6">
                  <c:v>4.25</c:v>
                </c:pt>
                <c:pt idx="7">
                  <c:v>7.8800000000000008</c:v>
                </c:pt>
                <c:pt idx="8">
                  <c:v>10.3</c:v>
                </c:pt>
                <c:pt idx="9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49-6D48-8759-FFD5CC349326}"/>
            </c:ext>
          </c:extLst>
        </c:ser>
        <c:ser>
          <c:idx val="3"/>
          <c:order val="3"/>
          <c:tx>
            <c:strRef>
              <c:f>Ponds!$AA$41</c:f>
              <c:strCache>
                <c:ptCount val="1"/>
                <c:pt idx="0">
                  <c:v>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Ponds!$W$42:$W$51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Ponds!$AA$42:$AA$51</c:f>
              <c:numCache>
                <c:formatCode>General</c:formatCode>
                <c:ptCount val="10"/>
                <c:pt idx="1">
                  <c:v>10.295</c:v>
                </c:pt>
                <c:pt idx="2">
                  <c:v>10.175000000000001</c:v>
                </c:pt>
                <c:pt idx="3">
                  <c:v>11.7</c:v>
                </c:pt>
                <c:pt idx="4">
                  <c:v>10.6</c:v>
                </c:pt>
                <c:pt idx="5">
                  <c:v>5.5049999999999999</c:v>
                </c:pt>
                <c:pt idx="6">
                  <c:v>5.6</c:v>
                </c:pt>
                <c:pt idx="7">
                  <c:v>5.3250000000000002</c:v>
                </c:pt>
                <c:pt idx="8">
                  <c:v>11.8</c:v>
                </c:pt>
                <c:pt idx="9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49-6D48-8759-FFD5CC349326}"/>
            </c:ext>
          </c:extLst>
        </c:ser>
        <c:ser>
          <c:idx val="4"/>
          <c:order val="4"/>
          <c:tx>
            <c:strRef>
              <c:f>Ponds!$AB$41</c:f>
              <c:strCache>
                <c:ptCount val="1"/>
                <c:pt idx="0">
                  <c:v>6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Ponds!$W$42:$W$51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Ponds!$AB$42:$AB$51</c:f>
              <c:numCache>
                <c:formatCode>General</c:formatCode>
                <c:ptCount val="10"/>
                <c:pt idx="2">
                  <c:v>10.7</c:v>
                </c:pt>
                <c:pt idx="4">
                  <c:v>11.713333333333333</c:v>
                </c:pt>
                <c:pt idx="5">
                  <c:v>14.4</c:v>
                </c:pt>
                <c:pt idx="6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9-6D48-8759-FFD5CC349326}"/>
            </c:ext>
          </c:extLst>
        </c:ser>
        <c:ser>
          <c:idx val="5"/>
          <c:order val="5"/>
          <c:tx>
            <c:strRef>
              <c:f>Ponds!$AC$41</c:f>
              <c:strCache>
                <c:ptCount val="1"/>
                <c:pt idx="0">
                  <c:v>7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Ponds!$W$42:$W$51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Ponds!$AC$42:$AC$51</c:f>
              <c:numCache>
                <c:formatCode>General</c:formatCode>
                <c:ptCount val="10"/>
                <c:pt idx="0">
                  <c:v>9.6</c:v>
                </c:pt>
                <c:pt idx="1">
                  <c:v>9.98</c:v>
                </c:pt>
                <c:pt idx="2">
                  <c:v>11.2</c:v>
                </c:pt>
                <c:pt idx="3">
                  <c:v>12.205</c:v>
                </c:pt>
                <c:pt idx="4">
                  <c:v>11.566666666666668</c:v>
                </c:pt>
                <c:pt idx="5">
                  <c:v>11.4</c:v>
                </c:pt>
                <c:pt idx="6">
                  <c:v>2.52</c:v>
                </c:pt>
                <c:pt idx="7">
                  <c:v>7.03</c:v>
                </c:pt>
                <c:pt idx="8">
                  <c:v>10.07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49-6D48-8759-FFD5CC349326}"/>
            </c:ext>
          </c:extLst>
        </c:ser>
        <c:ser>
          <c:idx val="7"/>
          <c:order val="6"/>
          <c:tx>
            <c:strRef>
              <c:f>Ponds!$AD$41</c:f>
              <c:strCache>
                <c:ptCount val="1"/>
                <c:pt idx="0">
                  <c:v>9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Ponds!$W$42:$W$51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Ponds!$AD$42:$AD$51</c:f>
              <c:numCache>
                <c:formatCode>General</c:formatCode>
                <c:ptCount val="10"/>
                <c:pt idx="0">
                  <c:v>9.2799999999999994</c:v>
                </c:pt>
                <c:pt idx="1">
                  <c:v>9.7750000000000004</c:v>
                </c:pt>
                <c:pt idx="3">
                  <c:v>7.63</c:v>
                </c:pt>
                <c:pt idx="4">
                  <c:v>7.1899999999999995</c:v>
                </c:pt>
                <c:pt idx="5">
                  <c:v>8.49</c:v>
                </c:pt>
                <c:pt idx="7">
                  <c:v>2.79</c:v>
                </c:pt>
                <c:pt idx="8">
                  <c:v>8.1349999999999998</c:v>
                </c:pt>
                <c:pt idx="9">
                  <c:v>8.74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49-6D48-8759-FFD5CC349326}"/>
            </c:ext>
          </c:extLst>
        </c:ser>
        <c:ser>
          <c:idx val="8"/>
          <c:order val="7"/>
          <c:tx>
            <c:strRef>
              <c:f>Ponds!$AE$41</c:f>
              <c:strCache>
                <c:ptCount val="1"/>
                <c:pt idx="0">
                  <c:v>12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Ponds!$W$42:$W$51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Ponds!$AE$42:$AE$51</c:f>
              <c:numCache>
                <c:formatCode>General</c:formatCode>
                <c:ptCount val="10"/>
                <c:pt idx="0">
                  <c:v>10.8</c:v>
                </c:pt>
                <c:pt idx="1">
                  <c:v>10.285</c:v>
                </c:pt>
                <c:pt idx="2">
                  <c:v>14.425000000000001</c:v>
                </c:pt>
                <c:pt idx="3">
                  <c:v>11.82</c:v>
                </c:pt>
                <c:pt idx="4">
                  <c:v>10.26</c:v>
                </c:pt>
                <c:pt idx="5">
                  <c:v>10.1</c:v>
                </c:pt>
                <c:pt idx="6">
                  <c:v>2.0499999999999998</c:v>
                </c:pt>
                <c:pt idx="7">
                  <c:v>6.0249999999999995</c:v>
                </c:pt>
                <c:pt idx="8">
                  <c:v>9.375</c:v>
                </c:pt>
                <c:pt idx="9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49-6D48-8759-FFD5CC349326}"/>
            </c:ext>
          </c:extLst>
        </c:ser>
        <c:ser>
          <c:idx val="9"/>
          <c:order val="8"/>
          <c:tx>
            <c:strRef>
              <c:f>Ponds!$AF$41</c:f>
              <c:strCache>
                <c:ptCount val="1"/>
                <c:pt idx="0">
                  <c:v>13</c:v>
                </c:pt>
              </c:strCache>
            </c:strRef>
          </c:tx>
          <c:spPr>
            <a:ln w="12700">
              <a:solidFill>
                <a:srgbClr val="69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9FFFF"/>
              </a:solidFill>
              <a:ln>
                <a:solidFill>
                  <a:srgbClr val="69FFFF"/>
                </a:solidFill>
                <a:prstDash val="solid"/>
              </a:ln>
            </c:spPr>
          </c:marker>
          <c:cat>
            <c:strRef>
              <c:f>Ponds!$W$42:$W$51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Ponds!$AF$42:$AF$51</c:f>
              <c:numCache>
                <c:formatCode>General</c:formatCode>
                <c:ptCount val="10"/>
                <c:pt idx="0">
                  <c:v>8.81</c:v>
                </c:pt>
                <c:pt idx="1">
                  <c:v>8.7899999999999991</c:v>
                </c:pt>
                <c:pt idx="2">
                  <c:v>8.26</c:v>
                </c:pt>
                <c:pt idx="3">
                  <c:v>7.52</c:v>
                </c:pt>
                <c:pt idx="4">
                  <c:v>8.8133333333333326</c:v>
                </c:pt>
                <c:pt idx="5">
                  <c:v>7.7549999999999999</c:v>
                </c:pt>
                <c:pt idx="7">
                  <c:v>4.9499999999999993</c:v>
                </c:pt>
                <c:pt idx="8">
                  <c:v>8.7100000000000009</c:v>
                </c:pt>
                <c:pt idx="9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49-6D48-8759-FFD5CC349326}"/>
            </c:ext>
          </c:extLst>
        </c:ser>
        <c:ser>
          <c:idx val="10"/>
          <c:order val="9"/>
          <c:tx>
            <c:strRef>
              <c:f>Ponds!$AG$41</c:f>
              <c:strCache>
                <c:ptCount val="1"/>
                <c:pt idx="0">
                  <c:v>14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Ponds!$W$42:$W$51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Ponds!$AG$42:$AG$51</c:f>
              <c:numCache>
                <c:formatCode>General</c:formatCode>
                <c:ptCount val="10"/>
                <c:pt idx="0">
                  <c:v>11.2</c:v>
                </c:pt>
                <c:pt idx="1">
                  <c:v>10.9</c:v>
                </c:pt>
                <c:pt idx="2">
                  <c:v>8.2650000000000006</c:v>
                </c:pt>
                <c:pt idx="3">
                  <c:v>7.4</c:v>
                </c:pt>
                <c:pt idx="4">
                  <c:v>7.8149999999999995</c:v>
                </c:pt>
                <c:pt idx="5">
                  <c:v>6.53</c:v>
                </c:pt>
                <c:pt idx="6">
                  <c:v>6.94</c:v>
                </c:pt>
                <c:pt idx="7">
                  <c:v>4.2349999999999994</c:v>
                </c:pt>
                <c:pt idx="8">
                  <c:v>13.845000000000001</c:v>
                </c:pt>
                <c:pt idx="9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49-6D48-8759-FFD5CC349326}"/>
            </c:ext>
          </c:extLst>
        </c:ser>
        <c:ser>
          <c:idx val="11"/>
          <c:order val="10"/>
          <c:tx>
            <c:strRef>
              <c:f>Ponds!$AH$41</c:f>
              <c:strCache>
                <c:ptCount val="1"/>
                <c:pt idx="0">
                  <c:v>15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Ponds!$W$42:$W$51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Ponds!$AH$42:$AH$51</c:f>
              <c:numCache>
                <c:formatCode>General</c:formatCode>
                <c:ptCount val="10"/>
                <c:pt idx="1">
                  <c:v>8.56</c:v>
                </c:pt>
                <c:pt idx="2">
                  <c:v>10.67</c:v>
                </c:pt>
                <c:pt idx="3">
                  <c:v>8.8000000000000007</c:v>
                </c:pt>
                <c:pt idx="4">
                  <c:v>9.9333333333333336</c:v>
                </c:pt>
                <c:pt idx="5">
                  <c:v>9.6349999999999998</c:v>
                </c:pt>
                <c:pt idx="6">
                  <c:v>9.9</c:v>
                </c:pt>
                <c:pt idx="7">
                  <c:v>5.82</c:v>
                </c:pt>
                <c:pt idx="8">
                  <c:v>5.71</c:v>
                </c:pt>
                <c:pt idx="9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49-6D48-8759-FFD5CC349326}"/>
            </c:ext>
          </c:extLst>
        </c:ser>
        <c:ser>
          <c:idx val="6"/>
          <c:order val="1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Ponds!$W$42:$W$51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Ponds!$AJ$42:$AJ$51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49-6D48-8759-FFD5CC349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710088"/>
        <c:axId val="723710480"/>
      </c:lineChart>
      <c:catAx>
        <c:axId val="723710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710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3710480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9.2764378478664318E-3"/>
              <c:y val="0.382272049788790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710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1"/>
        <c:delete val="1"/>
      </c:legendEntry>
      <c:layout>
        <c:manualLayout>
          <c:xMode val="edge"/>
          <c:yMode val="edge"/>
          <c:x val="8.9053803339517706E-2"/>
          <c:y val="0.93074908572716497"/>
          <c:w val="0.89053803339517679"/>
          <c:h val="6.09418282548476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Ponds water clarity</a:t>
            </a:r>
          </a:p>
        </c:rich>
      </c:tx>
      <c:layout>
        <c:manualLayout>
          <c:xMode val="edge"/>
          <c:yMode val="edge"/>
          <c:x val="0.37322557804006773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306380445752707E-2"/>
          <c:y val="0.12542393641408969"/>
          <c:w val="0.88235381508483524"/>
          <c:h val="0.67457738774064446"/>
        </c:manualLayout>
      </c:layout>
      <c:lineChart>
        <c:grouping val="standard"/>
        <c:varyColors val="0"/>
        <c:ser>
          <c:idx val="0"/>
          <c:order val="0"/>
          <c:tx>
            <c:strRef>
              <c:f>Ponds!$X$54</c:f>
              <c:strCache>
                <c:ptCount val="1"/>
                <c:pt idx="0">
                  <c:v>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Ponds!$W$55:$W$64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Ponds!$X$55:$X$64</c:f>
              <c:numCache>
                <c:formatCode>General</c:formatCode>
                <c:ptCount val="10"/>
                <c:pt idx="1">
                  <c:v>13.5</c:v>
                </c:pt>
                <c:pt idx="2">
                  <c:v>18</c:v>
                </c:pt>
                <c:pt idx="3">
                  <c:v>12</c:v>
                </c:pt>
                <c:pt idx="4">
                  <c:v>8.5</c:v>
                </c:pt>
                <c:pt idx="5">
                  <c:v>7.5</c:v>
                </c:pt>
                <c:pt idx="6">
                  <c:v>6.5</c:v>
                </c:pt>
                <c:pt idx="7">
                  <c:v>5.5</c:v>
                </c:pt>
                <c:pt idx="8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4-AF48-9DB6-53154E84F8CC}"/>
            </c:ext>
          </c:extLst>
        </c:ser>
        <c:ser>
          <c:idx val="1"/>
          <c:order val="1"/>
          <c:tx>
            <c:strRef>
              <c:f>Ponds!$Y$54</c:f>
              <c:strCache>
                <c:ptCount val="1"/>
                <c:pt idx="0">
                  <c:v>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Ponds!$W$55:$W$64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Ponds!$Y$55:$Y$64</c:f>
              <c:numCache>
                <c:formatCode>General</c:formatCode>
                <c:ptCount val="10"/>
                <c:pt idx="0">
                  <c:v>52</c:v>
                </c:pt>
                <c:pt idx="1">
                  <c:v>37.5</c:v>
                </c:pt>
                <c:pt idx="2">
                  <c:v>33</c:v>
                </c:pt>
                <c:pt idx="3">
                  <c:v>36</c:v>
                </c:pt>
                <c:pt idx="4">
                  <c:v>22.7</c:v>
                </c:pt>
                <c:pt idx="5">
                  <c:v>22.5</c:v>
                </c:pt>
                <c:pt idx="6">
                  <c:v>24</c:v>
                </c:pt>
                <c:pt idx="7">
                  <c:v>27</c:v>
                </c:pt>
                <c:pt idx="8">
                  <c:v>39</c:v>
                </c:pt>
                <c:pt idx="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4-AF48-9DB6-53154E84F8CC}"/>
            </c:ext>
          </c:extLst>
        </c:ser>
        <c:ser>
          <c:idx val="2"/>
          <c:order val="2"/>
          <c:tx>
            <c:strRef>
              <c:f>Ponds!$Z$54</c:f>
              <c:strCache>
                <c:ptCount val="1"/>
                <c:pt idx="0">
                  <c:v>5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9933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Ponds!$W$55:$W$64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Ponds!$Z$55:$Z$64</c:f>
              <c:numCache>
                <c:formatCode>General</c:formatCode>
                <c:ptCount val="10"/>
                <c:pt idx="1">
                  <c:v>60</c:v>
                </c:pt>
                <c:pt idx="2">
                  <c:v>57</c:v>
                </c:pt>
                <c:pt idx="3">
                  <c:v>61.5</c:v>
                </c:pt>
                <c:pt idx="4">
                  <c:v>69</c:v>
                </c:pt>
                <c:pt idx="5">
                  <c:v>63</c:v>
                </c:pt>
                <c:pt idx="6">
                  <c:v>63</c:v>
                </c:pt>
                <c:pt idx="7">
                  <c:v>52.5</c:v>
                </c:pt>
                <c:pt idx="8">
                  <c:v>60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E4-AF48-9DB6-53154E84F8CC}"/>
            </c:ext>
          </c:extLst>
        </c:ser>
        <c:ser>
          <c:idx val="3"/>
          <c:order val="3"/>
          <c:tx>
            <c:strRef>
              <c:f>Ponds!$AA$54</c:f>
              <c:strCache>
                <c:ptCount val="1"/>
                <c:pt idx="0">
                  <c:v>6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Ponds!$W$55:$W$64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Ponds!$AA$55:$AA$64</c:f>
              <c:numCache>
                <c:formatCode>General</c:formatCode>
                <c:ptCount val="10"/>
                <c:pt idx="2">
                  <c:v>13.5</c:v>
                </c:pt>
                <c:pt idx="4">
                  <c:v>15.6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E4-AF48-9DB6-53154E84F8CC}"/>
            </c:ext>
          </c:extLst>
        </c:ser>
        <c:ser>
          <c:idx val="4"/>
          <c:order val="4"/>
          <c:tx>
            <c:strRef>
              <c:f>Ponds!$AB$54</c:f>
              <c:strCache>
                <c:ptCount val="1"/>
                <c:pt idx="0">
                  <c:v>7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Ponds!$W$55:$W$64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Ponds!$AB$55:$AB$64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15.8</c:v>
                </c:pt>
                <c:pt idx="5">
                  <c:v>20.399999999999999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E4-AF48-9DB6-53154E84F8CC}"/>
            </c:ext>
          </c:extLst>
        </c:ser>
        <c:ser>
          <c:idx val="5"/>
          <c:order val="5"/>
          <c:tx>
            <c:strRef>
              <c:f>Ponds!$AC$54</c:f>
              <c:strCache>
                <c:ptCount val="1"/>
                <c:pt idx="0">
                  <c:v>12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Ponds!$W$55:$W$64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Ponds!$AC$55:$AC$64</c:f>
              <c:numCache>
                <c:formatCode>General</c:formatCode>
                <c:ptCount val="10"/>
                <c:pt idx="0">
                  <c:v>15</c:v>
                </c:pt>
                <c:pt idx="1">
                  <c:v>24</c:v>
                </c:pt>
                <c:pt idx="2">
                  <c:v>25.5</c:v>
                </c:pt>
                <c:pt idx="3">
                  <c:v>24.5</c:v>
                </c:pt>
                <c:pt idx="4">
                  <c:v>22</c:v>
                </c:pt>
                <c:pt idx="5">
                  <c:v>22</c:v>
                </c:pt>
                <c:pt idx="6">
                  <c:v>27</c:v>
                </c:pt>
                <c:pt idx="7">
                  <c:v>21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E4-AF48-9DB6-53154E84F8CC}"/>
            </c:ext>
          </c:extLst>
        </c:ser>
        <c:ser>
          <c:idx val="6"/>
          <c:order val="6"/>
          <c:tx>
            <c:strRef>
              <c:f>Ponds!$AD$54</c:f>
              <c:strCache>
                <c:ptCount val="1"/>
                <c:pt idx="0">
                  <c:v>13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Ponds!$W$55:$W$64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Ponds!$AD$55:$AD$64</c:f>
              <c:numCache>
                <c:formatCode>General</c:formatCode>
                <c:ptCount val="10"/>
                <c:pt idx="0">
                  <c:v>24</c:v>
                </c:pt>
                <c:pt idx="1">
                  <c:v>29.5</c:v>
                </c:pt>
                <c:pt idx="2">
                  <c:v>24</c:v>
                </c:pt>
                <c:pt idx="3">
                  <c:v>28.5</c:v>
                </c:pt>
                <c:pt idx="4">
                  <c:v>21</c:v>
                </c:pt>
                <c:pt idx="5">
                  <c:v>28.5</c:v>
                </c:pt>
                <c:pt idx="6">
                  <c:v>21</c:v>
                </c:pt>
                <c:pt idx="7">
                  <c:v>26.5</c:v>
                </c:pt>
                <c:pt idx="8">
                  <c:v>25.5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E4-AF48-9DB6-53154E84F8CC}"/>
            </c:ext>
          </c:extLst>
        </c:ser>
        <c:ser>
          <c:idx val="7"/>
          <c:order val="7"/>
          <c:tx>
            <c:strRef>
              <c:f>Ponds!$AE$54</c:f>
              <c:strCache>
                <c:ptCount val="1"/>
                <c:pt idx="0">
                  <c:v>14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Ponds!$W$55:$W$64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Ponds!$AE$55:$AE$64</c:f>
              <c:numCache>
                <c:formatCode>General</c:formatCode>
                <c:ptCount val="10"/>
                <c:pt idx="0">
                  <c:v>21</c:v>
                </c:pt>
                <c:pt idx="1">
                  <c:v>22.5</c:v>
                </c:pt>
                <c:pt idx="2">
                  <c:v>29.5</c:v>
                </c:pt>
                <c:pt idx="3">
                  <c:v>27</c:v>
                </c:pt>
                <c:pt idx="4">
                  <c:v>17</c:v>
                </c:pt>
                <c:pt idx="5">
                  <c:v>29.5</c:v>
                </c:pt>
                <c:pt idx="6">
                  <c:v>26.5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E4-AF48-9DB6-53154E84F8CC}"/>
            </c:ext>
          </c:extLst>
        </c:ser>
        <c:ser>
          <c:idx val="8"/>
          <c:order val="8"/>
          <c:tx>
            <c:strRef>
              <c:f>Ponds!$AF$54</c:f>
              <c:strCache>
                <c:ptCount val="1"/>
                <c:pt idx="0">
                  <c:v>15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Ponds!$W$55:$W$64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Ponds!$AF$55:$AF$64</c:f>
              <c:numCache>
                <c:formatCode>General</c:formatCode>
                <c:ptCount val="10"/>
                <c:pt idx="1">
                  <c:v>18</c:v>
                </c:pt>
                <c:pt idx="2">
                  <c:v>27</c:v>
                </c:pt>
                <c:pt idx="3">
                  <c:v>19.5</c:v>
                </c:pt>
                <c:pt idx="4">
                  <c:v>22.7</c:v>
                </c:pt>
                <c:pt idx="5">
                  <c:v>18</c:v>
                </c:pt>
                <c:pt idx="6">
                  <c:v>36</c:v>
                </c:pt>
                <c:pt idx="7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E4-AF48-9DB6-53154E84F8CC}"/>
            </c:ext>
          </c:extLst>
        </c:ser>
        <c:ser>
          <c:idx val="9"/>
          <c:order val="9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Ponds!$W$55:$W$64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Ponds!$AH$55:$AH$64</c:f>
              <c:numCache>
                <c:formatCode>General</c:formatCode>
                <c:ptCount val="10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E4-AF48-9DB6-53154E84F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711264"/>
        <c:axId val="723711656"/>
      </c:lineChart>
      <c:catAx>
        <c:axId val="72371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711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3711656"/>
        <c:scaling>
          <c:orientation val="minMax"/>
          <c:max val="7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inches</a:t>
                </a:r>
              </a:p>
            </c:rich>
          </c:tx>
          <c:layout>
            <c:manualLayout>
              <c:xMode val="edge"/>
              <c:yMode val="edge"/>
              <c:x val="1.0141987829614604E-2"/>
              <c:y val="0.386441389741536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711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9"/>
        <c:delete val="1"/>
      </c:legendEntry>
      <c:layout>
        <c:manualLayout>
          <c:xMode val="edge"/>
          <c:yMode val="edge"/>
          <c:x val="0.10141987829614599"/>
          <c:y val="0.91525566083900523"/>
          <c:w val="0.8073030830578225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-3" verticalDpi="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Ponds NO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3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- N</a:t>
            </a:r>
          </a:p>
        </c:rich>
      </c:tx>
      <c:layout>
        <c:manualLayout>
          <c:xMode val="edge"/>
          <c:yMode val="edge"/>
          <c:x val="0.40980474499511088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41201250768339"/>
          <c:y val="0.20129870129870131"/>
          <c:w val="0.84313886936823945"/>
          <c:h val="0.61688311688311748"/>
        </c:manualLayout>
      </c:layout>
      <c:lineChart>
        <c:grouping val="standard"/>
        <c:varyColors val="0"/>
        <c:ser>
          <c:idx val="0"/>
          <c:order val="0"/>
          <c:tx>
            <c:strRef>
              <c:f>Ponds!$AX$3:$AX$4</c:f>
              <c:strCache>
                <c:ptCount val="2"/>
                <c:pt idx="0">
                  <c:v>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Ponds!$AV$4:$AV$13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Ponds!$AX$4:$AX$13</c:f>
              <c:numCache>
                <c:formatCode>General</c:formatCode>
                <c:ptCount val="10"/>
                <c:pt idx="1">
                  <c:v>0.79709694499999995</c:v>
                </c:pt>
                <c:pt idx="2">
                  <c:v>0.88967761000000001</c:v>
                </c:pt>
                <c:pt idx="3">
                  <c:v>1.2374196200000001</c:v>
                </c:pt>
                <c:pt idx="4">
                  <c:v>1.7636616682499997</c:v>
                </c:pt>
                <c:pt idx="5">
                  <c:v>0.109741959</c:v>
                </c:pt>
                <c:pt idx="6">
                  <c:v>0.19080649249999998</c:v>
                </c:pt>
                <c:pt idx="7">
                  <c:v>1.4124196575000001E-2</c:v>
                </c:pt>
                <c:pt idx="8">
                  <c:v>2.8733877124999998E-2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4-264B-81D5-3E0144EA2F0D}"/>
            </c:ext>
          </c:extLst>
        </c:ser>
        <c:ser>
          <c:idx val="1"/>
          <c:order val="1"/>
          <c:tx>
            <c:strRef>
              <c:f>Ponds!$AY$3:$AY$4</c:f>
              <c:strCache>
                <c:ptCount val="2"/>
                <c:pt idx="0">
                  <c:v>1</c:v>
                </c:pt>
                <c:pt idx="1">
                  <c:v>9.78</c:v>
                </c:pt>
              </c:strCache>
            </c:strRef>
          </c:tx>
          <c:cat>
            <c:strRef>
              <c:f>Ponds!$AV$5:$AW$13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Ponds!$AY$5:$AY$13</c:f>
            </c:numRef>
          </c:val>
          <c:smooth val="0"/>
          <c:extLst>
            <c:ext xmlns:c16="http://schemas.microsoft.com/office/drawing/2014/chart" uri="{C3380CC4-5D6E-409C-BE32-E72D297353CC}">
              <c16:uniqueId val="{00000001-B1B4-264B-81D5-3E0144EA2F0D}"/>
            </c:ext>
          </c:extLst>
        </c:ser>
        <c:ser>
          <c:idx val="2"/>
          <c:order val="2"/>
          <c:tx>
            <c:strRef>
              <c:f>Ponds!$AZ$3</c:f>
              <c:strCache>
                <c:ptCount val="1"/>
                <c:pt idx="0">
                  <c:v>2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Ponds!$AV$4:$AV$13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Ponds!$AZ$4:$AZ$13</c:f>
              <c:numCache>
                <c:formatCode>General</c:formatCode>
                <c:ptCount val="10"/>
                <c:pt idx="0">
                  <c:v>2.2083875699999997</c:v>
                </c:pt>
                <c:pt idx="1">
                  <c:v>2.0977423849999997</c:v>
                </c:pt>
                <c:pt idx="2">
                  <c:v>2.1745165950000001</c:v>
                </c:pt>
                <c:pt idx="3">
                  <c:v>1.2283873600000002</c:v>
                </c:pt>
                <c:pt idx="4">
                  <c:v>2.6107747529999998</c:v>
                </c:pt>
                <c:pt idx="5">
                  <c:v>1.1741938000000001</c:v>
                </c:pt>
                <c:pt idx="6">
                  <c:v>0.75870983999999997</c:v>
                </c:pt>
                <c:pt idx="7">
                  <c:v>1.2374196200000001</c:v>
                </c:pt>
                <c:pt idx="8">
                  <c:v>0.57129044499999992</c:v>
                </c:pt>
                <c:pt idx="9">
                  <c:v>2.73225865E-3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4-264B-81D5-3E0144EA2F0D}"/>
            </c:ext>
          </c:extLst>
        </c:ser>
        <c:ser>
          <c:idx val="3"/>
          <c:order val="3"/>
          <c:tx>
            <c:strRef>
              <c:f>Ponds!$BA$3:$BA$4</c:f>
              <c:strCache>
                <c:ptCount val="2"/>
                <c:pt idx="0">
                  <c:v>2</c:v>
                </c:pt>
                <c:pt idx="1">
                  <c:v>6.49</c:v>
                </c:pt>
              </c:strCache>
            </c:strRef>
          </c:tx>
          <c:cat>
            <c:strRef>
              <c:f>Ponds!$AV$5:$AW$13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Ponds!$BA$5:$BA$13</c:f>
            </c:numRef>
          </c:val>
          <c:smooth val="0"/>
          <c:extLst>
            <c:ext xmlns:c16="http://schemas.microsoft.com/office/drawing/2014/chart" uri="{C3380CC4-5D6E-409C-BE32-E72D297353CC}">
              <c16:uniqueId val="{00000003-B1B4-264B-81D5-3E0144EA2F0D}"/>
            </c:ext>
          </c:extLst>
        </c:ser>
        <c:ser>
          <c:idx val="4"/>
          <c:order val="4"/>
          <c:tx>
            <c:strRef>
              <c:f>Ponds!$BB$3</c:f>
              <c:strCache>
                <c:ptCount val="1"/>
                <c:pt idx="0">
                  <c:v>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Ponds!$AV$4:$AV$13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Ponds!$BB$4:$BB$13</c:f>
              <c:numCache>
                <c:formatCode>General</c:formatCode>
                <c:ptCount val="10"/>
                <c:pt idx="0">
                  <c:v>1.465484185</c:v>
                </c:pt>
                <c:pt idx="1">
                  <c:v>1.2746776924999998</c:v>
                </c:pt>
                <c:pt idx="2">
                  <c:v>1.6495164824999999</c:v>
                </c:pt>
                <c:pt idx="3">
                  <c:v>1.9679036475</c:v>
                </c:pt>
                <c:pt idx="4">
                  <c:v>2.8203231849999999</c:v>
                </c:pt>
                <c:pt idx="5">
                  <c:v>0.41887105749999998</c:v>
                </c:pt>
                <c:pt idx="6">
                  <c:v>0.29603232149999997</c:v>
                </c:pt>
                <c:pt idx="7">
                  <c:v>0.72483886499999994</c:v>
                </c:pt>
                <c:pt idx="8">
                  <c:v>5.1935494999999997E-4</c:v>
                </c:pt>
                <c:pt idx="9">
                  <c:v>1.7612906999999998E-3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4-264B-81D5-3E0144EA2F0D}"/>
            </c:ext>
          </c:extLst>
        </c:ser>
        <c:ser>
          <c:idx val="5"/>
          <c:order val="5"/>
          <c:tx>
            <c:strRef>
              <c:f>Ponds!$BC$3:$BC$4</c:f>
              <c:strCache>
                <c:ptCount val="2"/>
                <c:pt idx="0">
                  <c:v>3</c:v>
                </c:pt>
                <c:pt idx="1">
                  <c:v>1.465484185</c:v>
                </c:pt>
              </c:strCache>
            </c:strRef>
          </c:tx>
          <c:cat>
            <c:strRef>
              <c:f>Ponds!$AV$5:$AW$13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Ponds!$BC$5:$BC$13</c:f>
            </c:numRef>
          </c:val>
          <c:smooth val="0"/>
          <c:extLst>
            <c:ext xmlns:c16="http://schemas.microsoft.com/office/drawing/2014/chart" uri="{C3380CC4-5D6E-409C-BE32-E72D297353CC}">
              <c16:uniqueId val="{00000005-B1B4-264B-81D5-3E0144EA2F0D}"/>
            </c:ext>
          </c:extLst>
        </c:ser>
        <c:ser>
          <c:idx val="6"/>
          <c:order val="6"/>
          <c:tx>
            <c:strRef>
              <c:f>Ponds!$BD$3:$BD$4</c:f>
              <c:strCache>
                <c:ptCount val="2"/>
                <c:pt idx="0">
                  <c:v>5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Ponds!$AV$4:$AV$13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Ponds!$BD$4:$BD$13</c:f>
              <c:numCache>
                <c:formatCode>General</c:formatCode>
                <c:ptCount val="10"/>
                <c:pt idx="1">
                  <c:v>1.2103228400000001</c:v>
                </c:pt>
                <c:pt idx="2">
                  <c:v>0.75193564499999999</c:v>
                </c:pt>
                <c:pt idx="3">
                  <c:v>1.4462906325</c:v>
                </c:pt>
                <c:pt idx="4">
                  <c:v>1.1319679844999999</c:v>
                </c:pt>
                <c:pt idx="5">
                  <c:v>5.4306463249999999E-2</c:v>
                </c:pt>
                <c:pt idx="6">
                  <c:v>6.4129045999999995E-2</c:v>
                </c:pt>
                <c:pt idx="7">
                  <c:v>8.7612921999999996E-3</c:v>
                </c:pt>
                <c:pt idx="8">
                  <c:v>7.9032275000000003E-3</c:v>
                </c:pt>
                <c:pt idx="9">
                  <c:v>4.9677429999999993E-3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B4-264B-81D5-3E0144EA2F0D}"/>
            </c:ext>
          </c:extLst>
        </c:ser>
        <c:ser>
          <c:idx val="7"/>
          <c:order val="7"/>
          <c:tx>
            <c:strRef>
              <c:f>Ponds!$BE$3:$BE$4</c:f>
              <c:strCache>
                <c:ptCount val="2"/>
                <c:pt idx="0">
                  <c:v>5</c:v>
                </c:pt>
              </c:strCache>
            </c:strRef>
          </c:tx>
          <c:cat>
            <c:strRef>
              <c:f>Ponds!$AV$5:$AW$13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Ponds!$BE$5:$BE$13</c:f>
            </c:numRef>
          </c:val>
          <c:smooth val="0"/>
          <c:extLst>
            <c:ext xmlns:c16="http://schemas.microsoft.com/office/drawing/2014/chart" uri="{C3380CC4-5D6E-409C-BE32-E72D297353CC}">
              <c16:uniqueId val="{00000007-B1B4-264B-81D5-3E0144EA2F0D}"/>
            </c:ext>
          </c:extLst>
        </c:ser>
        <c:ser>
          <c:idx val="8"/>
          <c:order val="8"/>
          <c:tx>
            <c:strRef>
              <c:f>Ponds!$BF$3:$BF$4</c:f>
              <c:strCache>
                <c:ptCount val="2"/>
                <c:pt idx="0">
                  <c:v>6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Ponds!$AV$4:$AV$13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Ponds!$BF$4:$BF$13</c:f>
              <c:numCache>
                <c:formatCode>General</c:formatCode>
                <c:ptCount val="10"/>
                <c:pt idx="2">
                  <c:v>0.99129053499999986</c:v>
                </c:pt>
                <c:pt idx="4">
                  <c:v>2.5007317186666662</c:v>
                </c:pt>
                <c:pt idx="5">
                  <c:v>7.7225822999999999E-2</c:v>
                </c:pt>
                <c:pt idx="6">
                  <c:v>0.10161292499999999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B4-264B-81D5-3E0144EA2F0D}"/>
            </c:ext>
          </c:extLst>
        </c:ser>
        <c:ser>
          <c:idx val="9"/>
          <c:order val="9"/>
          <c:tx>
            <c:strRef>
              <c:f>Ponds!$BG$3:$BG$4</c:f>
              <c:strCache>
                <c:ptCount val="2"/>
                <c:pt idx="0">
                  <c:v>6</c:v>
                </c:pt>
                <c:pt idx="1">
                  <c:v>5.28</c:v>
                </c:pt>
              </c:strCache>
            </c:strRef>
          </c:tx>
          <c:cat>
            <c:strRef>
              <c:f>Ponds!$AV$5:$AW$13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Ponds!$BG$5:$BG$13</c:f>
            </c:numRef>
          </c:val>
          <c:smooth val="0"/>
          <c:extLst>
            <c:ext xmlns:c16="http://schemas.microsoft.com/office/drawing/2014/chart" uri="{C3380CC4-5D6E-409C-BE32-E72D297353CC}">
              <c16:uniqueId val="{00000009-B1B4-264B-81D5-3E0144EA2F0D}"/>
            </c:ext>
          </c:extLst>
        </c:ser>
        <c:ser>
          <c:idx val="10"/>
          <c:order val="10"/>
          <c:tx>
            <c:strRef>
              <c:f>Ponds!$BH$3</c:f>
              <c:strCache>
                <c:ptCount val="1"/>
                <c:pt idx="0">
                  <c:v>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Ponds!$AV$4:$AV$13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Ponds!$BH$4:$BH$13</c:f>
              <c:numCache>
                <c:formatCode>General</c:formatCode>
                <c:ptCount val="10"/>
                <c:pt idx="0">
                  <c:v>1.1922583200000001</c:v>
                </c:pt>
                <c:pt idx="1">
                  <c:v>1.0579034525</c:v>
                </c:pt>
                <c:pt idx="2">
                  <c:v>0.864838895</c:v>
                </c:pt>
                <c:pt idx="3">
                  <c:v>1.5253229074999999</c:v>
                </c:pt>
                <c:pt idx="4">
                  <c:v>2.3830112633333331</c:v>
                </c:pt>
                <c:pt idx="5">
                  <c:v>5.3629043749999994E-2</c:v>
                </c:pt>
                <c:pt idx="6">
                  <c:v>5.2838720999999998E-2</c:v>
                </c:pt>
                <c:pt idx="7">
                  <c:v>4.3761299699999999E-2</c:v>
                </c:pt>
                <c:pt idx="8">
                  <c:v>1.09290346E-2</c:v>
                </c:pt>
                <c:pt idx="9">
                  <c:v>4.4258073999999996E-3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B4-264B-81D5-3E0144EA2F0D}"/>
            </c:ext>
          </c:extLst>
        </c:ser>
        <c:ser>
          <c:idx val="11"/>
          <c:order val="11"/>
          <c:tx>
            <c:strRef>
              <c:f>Ponds!$BI$3:$BI$4</c:f>
              <c:strCache>
                <c:ptCount val="2"/>
                <c:pt idx="0">
                  <c:v>7</c:v>
                </c:pt>
                <c:pt idx="1">
                  <c:v>9.19</c:v>
                </c:pt>
              </c:strCache>
            </c:strRef>
          </c:tx>
          <c:cat>
            <c:strRef>
              <c:f>Ponds!$AV$5:$AW$13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Ponds!$BI$5:$BI$13</c:f>
            </c:numRef>
          </c:val>
          <c:smooth val="0"/>
          <c:extLst>
            <c:ext xmlns:c16="http://schemas.microsoft.com/office/drawing/2014/chart" uri="{C3380CC4-5D6E-409C-BE32-E72D297353CC}">
              <c16:uniqueId val="{0000000B-B1B4-264B-81D5-3E0144EA2F0D}"/>
            </c:ext>
          </c:extLst>
        </c:ser>
        <c:ser>
          <c:idx val="12"/>
          <c:order val="12"/>
          <c:tx>
            <c:strRef>
              <c:f>Ponds!$BJ$3</c:f>
              <c:strCache>
                <c:ptCount val="1"/>
                <c:pt idx="0">
                  <c:v>9</c:v>
                </c:pt>
              </c:strCache>
            </c:strRef>
          </c:tx>
          <c:spPr>
            <a:ln w="12700">
              <a:solidFill>
                <a:srgbClr val="A6CAF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A6CAF0"/>
                </a:solidFill>
                <a:prstDash val="solid"/>
              </a:ln>
            </c:spPr>
          </c:marker>
          <c:cat>
            <c:strRef>
              <c:f>Ponds!$AV$4:$AV$13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Ponds!$BJ$4:$BJ$13</c:f>
              <c:numCache>
                <c:formatCode>General</c:formatCode>
                <c:ptCount val="10"/>
                <c:pt idx="0">
                  <c:v>2.075161735</c:v>
                </c:pt>
                <c:pt idx="1">
                  <c:v>2.3483876000000001</c:v>
                </c:pt>
                <c:pt idx="3">
                  <c:v>1.4745164450000001</c:v>
                </c:pt>
                <c:pt idx="4">
                  <c:v>2.6995167074999999</c:v>
                </c:pt>
                <c:pt idx="5">
                  <c:v>0.73612918999999988</c:v>
                </c:pt>
                <c:pt idx="6">
                  <c:v>0.54419366499999999</c:v>
                </c:pt>
                <c:pt idx="7">
                  <c:v>0.67391949924999994</c:v>
                </c:pt>
                <c:pt idx="8">
                  <c:v>3.3035490949999996E-2</c:v>
                </c:pt>
                <c:pt idx="9">
                  <c:v>2.1225811000000001E-2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1B4-264B-81D5-3E0144EA2F0D}"/>
            </c:ext>
          </c:extLst>
        </c:ser>
        <c:ser>
          <c:idx val="13"/>
          <c:order val="13"/>
          <c:tx>
            <c:strRef>
              <c:f>Ponds!$BK$3:$BK$4</c:f>
              <c:strCache>
                <c:ptCount val="2"/>
                <c:pt idx="0">
                  <c:v>9</c:v>
                </c:pt>
                <c:pt idx="1">
                  <c:v>6.84</c:v>
                </c:pt>
              </c:strCache>
            </c:strRef>
          </c:tx>
          <c:cat>
            <c:strRef>
              <c:f>Ponds!$AV$5:$AW$13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Ponds!$BK$5:$BK$13</c:f>
            </c:numRef>
          </c:val>
          <c:smooth val="0"/>
          <c:extLst>
            <c:ext xmlns:c16="http://schemas.microsoft.com/office/drawing/2014/chart" uri="{C3380CC4-5D6E-409C-BE32-E72D297353CC}">
              <c16:uniqueId val="{0000000D-B1B4-264B-81D5-3E0144EA2F0D}"/>
            </c:ext>
          </c:extLst>
        </c:ser>
        <c:ser>
          <c:idx val="14"/>
          <c:order val="14"/>
          <c:tx>
            <c:strRef>
              <c:f>Ponds!$BL$3</c:f>
              <c:strCache>
                <c:ptCount val="1"/>
                <c:pt idx="0">
                  <c:v>12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strRef>
              <c:f>Ponds!$AV$4:$AV$13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Ponds!$BL$4:$BL$13</c:f>
              <c:numCache>
                <c:formatCode>General</c:formatCode>
                <c:ptCount val="10"/>
                <c:pt idx="0">
                  <c:v>1.5445164599999999</c:v>
                </c:pt>
                <c:pt idx="1">
                  <c:v>1.16967767</c:v>
                </c:pt>
                <c:pt idx="2">
                  <c:v>1.1595163774999999</c:v>
                </c:pt>
                <c:pt idx="3">
                  <c:v>1.07032281</c:v>
                </c:pt>
                <c:pt idx="4">
                  <c:v>2.6374199199999997</c:v>
                </c:pt>
                <c:pt idx="5">
                  <c:v>0.52838721</c:v>
                </c:pt>
                <c:pt idx="6">
                  <c:v>0.53967753500000004</c:v>
                </c:pt>
                <c:pt idx="7">
                  <c:v>0.32595168274999997</c:v>
                </c:pt>
                <c:pt idx="8">
                  <c:v>0.192353267025</c:v>
                </c:pt>
                <c:pt idx="9">
                  <c:v>2.4838714999999996E-3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1B4-264B-81D5-3E0144EA2F0D}"/>
            </c:ext>
          </c:extLst>
        </c:ser>
        <c:ser>
          <c:idx val="15"/>
          <c:order val="15"/>
          <c:tx>
            <c:strRef>
              <c:f>Ponds!$BM$3:$BM$4</c:f>
              <c:strCache>
                <c:ptCount val="2"/>
                <c:pt idx="0">
                  <c:v>12</c:v>
                </c:pt>
                <c:pt idx="1">
                  <c:v>4.31</c:v>
                </c:pt>
              </c:strCache>
            </c:strRef>
          </c:tx>
          <c:cat>
            <c:strRef>
              <c:f>Ponds!$AV$5:$AW$13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Ponds!$BM$5:$BM$13</c:f>
            </c:numRef>
          </c:val>
          <c:smooth val="0"/>
          <c:extLst>
            <c:ext xmlns:c16="http://schemas.microsoft.com/office/drawing/2014/chart" uri="{C3380CC4-5D6E-409C-BE32-E72D297353CC}">
              <c16:uniqueId val="{0000000F-B1B4-264B-81D5-3E0144EA2F0D}"/>
            </c:ext>
          </c:extLst>
        </c:ser>
        <c:ser>
          <c:idx val="16"/>
          <c:order val="16"/>
          <c:tx>
            <c:strRef>
              <c:f>Ponds!$BN$3</c:f>
              <c:strCache>
                <c:ptCount val="1"/>
                <c:pt idx="0">
                  <c:v>13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Ponds!$AV$4:$AV$13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Ponds!$BN$4:$BN$13</c:f>
              <c:numCache>
                <c:formatCode>General</c:formatCode>
                <c:ptCount val="10"/>
                <c:pt idx="0">
                  <c:v>0.97322601499999983</c:v>
                </c:pt>
                <c:pt idx="1">
                  <c:v>0.94048407249999999</c:v>
                </c:pt>
                <c:pt idx="2">
                  <c:v>0.72258080000000002</c:v>
                </c:pt>
                <c:pt idx="3">
                  <c:v>0.66387110999999999</c:v>
                </c:pt>
                <c:pt idx="4">
                  <c:v>1.8117208183333333</c:v>
                </c:pt>
                <c:pt idx="5">
                  <c:v>0.10319357049999998</c:v>
                </c:pt>
                <c:pt idx="6">
                  <c:v>1.4451616E-2</c:v>
                </c:pt>
                <c:pt idx="7">
                  <c:v>2.6272586275000002E-2</c:v>
                </c:pt>
                <c:pt idx="8">
                  <c:v>1.8211294225000001E-2</c:v>
                </c:pt>
                <c:pt idx="9">
                  <c:v>7.6774210000000002E-3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1B4-264B-81D5-3E0144EA2F0D}"/>
            </c:ext>
          </c:extLst>
        </c:ser>
        <c:ser>
          <c:idx val="17"/>
          <c:order val="17"/>
          <c:tx>
            <c:strRef>
              <c:f>Ponds!$BO$3:$BO$4</c:f>
              <c:strCache>
                <c:ptCount val="2"/>
                <c:pt idx="0">
                  <c:v>13</c:v>
                </c:pt>
                <c:pt idx="1">
                  <c:v>8.1</c:v>
                </c:pt>
              </c:strCache>
            </c:strRef>
          </c:tx>
          <c:cat>
            <c:strRef>
              <c:f>Ponds!$AV$5:$AW$13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Ponds!$BO$5:$BO$13</c:f>
            </c:numRef>
          </c:val>
          <c:smooth val="0"/>
          <c:extLst>
            <c:ext xmlns:c16="http://schemas.microsoft.com/office/drawing/2014/chart" uri="{C3380CC4-5D6E-409C-BE32-E72D297353CC}">
              <c16:uniqueId val="{00000011-B1B4-264B-81D5-3E0144EA2F0D}"/>
            </c:ext>
          </c:extLst>
        </c:ser>
        <c:ser>
          <c:idx val="18"/>
          <c:order val="18"/>
          <c:tx>
            <c:strRef>
              <c:f>Ponds!$BP$3</c:f>
              <c:strCache>
                <c:ptCount val="1"/>
                <c:pt idx="0">
                  <c:v>14</c:v>
                </c:pt>
              </c:strCache>
            </c:strRef>
          </c:tx>
          <c:spPr>
            <a:ln w="12700">
              <a:solidFill>
                <a:srgbClr val="339933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9933"/>
              </a:solidFill>
              <a:ln>
                <a:solidFill>
                  <a:srgbClr val="339933"/>
                </a:solidFill>
                <a:prstDash val="solid"/>
              </a:ln>
            </c:spPr>
          </c:marker>
          <c:cat>
            <c:strRef>
              <c:f>Ponds!$AV$4:$AV$13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Ponds!$BP$4:$BP$13</c:f>
              <c:numCache>
                <c:formatCode>General</c:formatCode>
                <c:ptCount val="10"/>
                <c:pt idx="0">
                  <c:v>1.8290326499999998</c:v>
                </c:pt>
                <c:pt idx="1">
                  <c:v>2.0864520600000001</c:v>
                </c:pt>
                <c:pt idx="2">
                  <c:v>1.5377422649999999</c:v>
                </c:pt>
                <c:pt idx="3">
                  <c:v>1.1787099299999999</c:v>
                </c:pt>
                <c:pt idx="4">
                  <c:v>3.1917748774999999</c:v>
                </c:pt>
                <c:pt idx="5">
                  <c:v>1.307419635</c:v>
                </c:pt>
                <c:pt idx="6">
                  <c:v>1.307419635</c:v>
                </c:pt>
                <c:pt idx="7">
                  <c:v>0.49304849275000001</c:v>
                </c:pt>
                <c:pt idx="8">
                  <c:v>0.11924841265</c:v>
                </c:pt>
                <c:pt idx="9">
                  <c:v>4.2903235000000001E-3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1B4-264B-81D5-3E0144EA2F0D}"/>
            </c:ext>
          </c:extLst>
        </c:ser>
        <c:ser>
          <c:idx val="19"/>
          <c:order val="19"/>
          <c:tx>
            <c:strRef>
              <c:f>Ponds!$BQ$3:$BQ$4</c:f>
              <c:strCache>
                <c:ptCount val="2"/>
                <c:pt idx="0">
                  <c:v>14</c:v>
                </c:pt>
                <c:pt idx="1">
                  <c:v>1.82903265</c:v>
                </c:pt>
              </c:strCache>
            </c:strRef>
          </c:tx>
          <c:cat>
            <c:strRef>
              <c:f>Ponds!$AV$5:$AW$13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Ponds!$BQ$5:$BQ$13</c:f>
            </c:numRef>
          </c:val>
          <c:smooth val="0"/>
          <c:extLst>
            <c:ext xmlns:c16="http://schemas.microsoft.com/office/drawing/2014/chart" uri="{C3380CC4-5D6E-409C-BE32-E72D297353CC}">
              <c16:uniqueId val="{00000013-B1B4-264B-81D5-3E0144EA2F0D}"/>
            </c:ext>
          </c:extLst>
        </c:ser>
        <c:ser>
          <c:idx val="20"/>
          <c:order val="20"/>
          <c:tx>
            <c:strRef>
              <c:f>Ponds!$BR$3:$BR$4</c:f>
              <c:strCache>
                <c:ptCount val="2"/>
                <c:pt idx="0">
                  <c:v>15</c:v>
                </c:pt>
              </c:strCache>
            </c:strRef>
          </c:tx>
          <c:spPr>
            <a:ln w="12700">
              <a:solidFill>
                <a:srgbClr val="996633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6633"/>
              </a:solidFill>
              <a:ln>
                <a:solidFill>
                  <a:srgbClr val="996633"/>
                </a:solidFill>
                <a:prstDash val="solid"/>
              </a:ln>
            </c:spPr>
          </c:marker>
          <c:cat>
            <c:strRef>
              <c:f>Ponds!$AV$4:$AV$13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Ponds!$BR$4:$BR$13</c:f>
              <c:numCache>
                <c:formatCode>General</c:formatCode>
                <c:ptCount val="10"/>
                <c:pt idx="1">
                  <c:v>1.1154841100000001</c:v>
                </c:pt>
                <c:pt idx="2">
                  <c:v>0.84564534250000001</c:v>
                </c:pt>
                <c:pt idx="3">
                  <c:v>0.52048398250000005</c:v>
                </c:pt>
                <c:pt idx="4">
                  <c:v>1.831742328</c:v>
                </c:pt>
                <c:pt idx="5">
                  <c:v>7.2370983249999993E-2</c:v>
                </c:pt>
                <c:pt idx="6">
                  <c:v>4.5048396750000004E-2</c:v>
                </c:pt>
                <c:pt idx="7">
                  <c:v>9.9693569749999995E-3</c:v>
                </c:pt>
                <c:pt idx="8">
                  <c:v>1.3108067324999998E-2</c:v>
                </c:pt>
                <c:pt idx="9">
                  <c:v>5.6451625000000002E-3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1B4-264B-81D5-3E0144EA2F0D}"/>
            </c:ext>
          </c:extLst>
        </c:ser>
        <c:ser>
          <c:idx val="21"/>
          <c:order val="21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Ponds!$AV$4:$AV$13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Ponds!$BU$4:$BU$13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1B4-264B-81D5-3E0144EA2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712440"/>
        <c:axId val="723712832"/>
      </c:lineChart>
      <c:catAx>
        <c:axId val="723712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712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3712832"/>
        <c:scaling>
          <c:orientation val="minMax"/>
          <c:max val="9.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 N</a:t>
                </a:r>
              </a:p>
            </c:rich>
          </c:tx>
          <c:layout>
            <c:manualLayout>
              <c:xMode val="edge"/>
              <c:yMode val="edge"/>
              <c:x val="3.137254901960785E-2"/>
              <c:y val="0.441558441558441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712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9411764705882353E-2"/>
          <c:y val="0.9058441558441559"/>
          <c:w val="0.94117832329782303"/>
          <c:h val="7.14285714285714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Ponds PO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4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- P</a:t>
            </a:r>
          </a:p>
        </c:rich>
      </c:tx>
      <c:layout>
        <c:manualLayout>
          <c:xMode val="edge"/>
          <c:yMode val="edge"/>
          <c:x val="0.40836695213895102"/>
          <c:y val="3.64238410596026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45829908714682"/>
          <c:y val="0.20529801324503322"/>
          <c:w val="0.8366542002441415"/>
          <c:h val="0.57284768211920589"/>
        </c:manualLayout>
      </c:layout>
      <c:lineChart>
        <c:grouping val="standard"/>
        <c:varyColors val="0"/>
        <c:ser>
          <c:idx val="0"/>
          <c:order val="0"/>
          <c:tx>
            <c:strRef>
              <c:f>Ponds!$AX$16</c:f>
              <c:strCache>
                <c:ptCount val="1"/>
                <c:pt idx="0">
                  <c:v>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Ponds!$AV$17:$AV$26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Ponds!$AX$17:$AX$26</c:f>
              <c:numCache>
                <c:formatCode>General</c:formatCode>
                <c:ptCount val="10"/>
                <c:pt idx="1">
                  <c:v>5.64526334E-2</c:v>
                </c:pt>
                <c:pt idx="2">
                  <c:v>0.1021368454</c:v>
                </c:pt>
                <c:pt idx="3">
                  <c:v>0.11257895099999998</c:v>
                </c:pt>
                <c:pt idx="4">
                  <c:v>0.33392983533333337</c:v>
                </c:pt>
                <c:pt idx="5">
                  <c:v>0.2618684295</c:v>
                </c:pt>
                <c:pt idx="6">
                  <c:v>0.19268947989999996</c:v>
                </c:pt>
                <c:pt idx="7">
                  <c:v>0.46304212020000002</c:v>
                </c:pt>
                <c:pt idx="8">
                  <c:v>0.15826316299999998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F-5946-8A20-873378841492}"/>
            </c:ext>
          </c:extLst>
        </c:ser>
        <c:ser>
          <c:idx val="1"/>
          <c:order val="1"/>
          <c:tx>
            <c:strRef>
              <c:f>Ponds!$AY$16:$AY$17</c:f>
              <c:strCache>
                <c:ptCount val="2"/>
                <c:pt idx="0">
                  <c:v>1</c:v>
                </c:pt>
                <c:pt idx="1">
                  <c:v>0.315</c:v>
                </c:pt>
              </c:strCache>
            </c:strRef>
          </c:tx>
          <c:cat>
            <c:strRef>
              <c:f>Ponds!$AV$18:$AW$26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Ponds!$AY$18:$AY$26</c:f>
            </c:numRef>
          </c:val>
          <c:smooth val="0"/>
          <c:extLst>
            <c:ext xmlns:c16="http://schemas.microsoft.com/office/drawing/2014/chart" uri="{C3380CC4-5D6E-409C-BE32-E72D297353CC}">
              <c16:uniqueId val="{00000001-A59F-5946-8A20-873378841492}"/>
            </c:ext>
          </c:extLst>
        </c:ser>
        <c:ser>
          <c:idx val="2"/>
          <c:order val="2"/>
          <c:tx>
            <c:strRef>
              <c:f>Ponds!$AZ$16</c:f>
              <c:strCache>
                <c:ptCount val="1"/>
                <c:pt idx="0">
                  <c:v>2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Ponds!$AV$17:$AV$26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Ponds!$AZ$17:$AZ$26</c:f>
              <c:numCache>
                <c:formatCode>General</c:formatCode>
                <c:ptCount val="10"/>
                <c:pt idx="0">
                  <c:v>0.102789477</c:v>
                </c:pt>
                <c:pt idx="1">
                  <c:v>7.5215791899999995E-2</c:v>
                </c:pt>
                <c:pt idx="2">
                  <c:v>0.1067052666</c:v>
                </c:pt>
                <c:pt idx="3">
                  <c:v>0.14162105720000001</c:v>
                </c:pt>
                <c:pt idx="4">
                  <c:v>0.17686316360000001</c:v>
                </c:pt>
                <c:pt idx="5">
                  <c:v>0.10572631919999999</c:v>
                </c:pt>
                <c:pt idx="6">
                  <c:v>8.1578949999999997E-2</c:v>
                </c:pt>
                <c:pt idx="7">
                  <c:v>8.8431581800000006E-2</c:v>
                </c:pt>
                <c:pt idx="9">
                  <c:v>0.23005263899999998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9F-5946-8A20-873378841492}"/>
            </c:ext>
          </c:extLst>
        </c:ser>
        <c:ser>
          <c:idx val="3"/>
          <c:order val="3"/>
          <c:tx>
            <c:strRef>
              <c:f>Ponds!$BA$16:$BA$17</c:f>
              <c:strCache>
                <c:ptCount val="2"/>
                <c:pt idx="0">
                  <c:v>2</c:v>
                </c:pt>
                <c:pt idx="1">
                  <c:v>0.151</c:v>
                </c:pt>
              </c:strCache>
            </c:strRef>
          </c:tx>
          <c:cat>
            <c:strRef>
              <c:f>Ponds!$AV$18:$AW$26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Ponds!$BA$18:$BA$26</c:f>
            </c:numRef>
          </c:val>
          <c:smooth val="0"/>
          <c:extLst>
            <c:ext xmlns:c16="http://schemas.microsoft.com/office/drawing/2014/chart" uri="{C3380CC4-5D6E-409C-BE32-E72D297353CC}">
              <c16:uniqueId val="{00000003-A59F-5946-8A20-873378841492}"/>
            </c:ext>
          </c:extLst>
        </c:ser>
        <c:ser>
          <c:idx val="4"/>
          <c:order val="4"/>
          <c:tx>
            <c:strRef>
              <c:f>Ponds!$BB$16</c:f>
              <c:strCache>
                <c:ptCount val="1"/>
                <c:pt idx="0">
                  <c:v>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Ponds!$AV$17:$AV$26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Ponds!$BB$17:$BB$26</c:f>
              <c:numCache>
                <c:formatCode>General</c:formatCode>
                <c:ptCount val="10"/>
                <c:pt idx="0">
                  <c:v>4.9273685799999994E-2</c:v>
                </c:pt>
                <c:pt idx="1">
                  <c:v>2.6594737699999999E-2</c:v>
                </c:pt>
                <c:pt idx="2">
                  <c:v>0.31000000999999999</c:v>
                </c:pt>
                <c:pt idx="3">
                  <c:v>4.4705264600000003E-2</c:v>
                </c:pt>
                <c:pt idx="4">
                  <c:v>4.0680703066666664E-2</c:v>
                </c:pt>
                <c:pt idx="5">
                  <c:v>3.1163158899999998E-2</c:v>
                </c:pt>
                <c:pt idx="6">
                  <c:v>0.22532105989999998</c:v>
                </c:pt>
                <c:pt idx="7">
                  <c:v>3.00210536E-2</c:v>
                </c:pt>
                <c:pt idx="8">
                  <c:v>2.4473684999999998E-2</c:v>
                </c:pt>
                <c:pt idx="9">
                  <c:v>1.6968421599999998E-2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9F-5946-8A20-873378841492}"/>
            </c:ext>
          </c:extLst>
        </c:ser>
        <c:ser>
          <c:idx val="5"/>
          <c:order val="5"/>
          <c:tx>
            <c:strRef>
              <c:f>Ponds!$BC$16:$BC$17</c:f>
              <c:strCache>
                <c:ptCount val="2"/>
                <c:pt idx="0">
                  <c:v>3</c:v>
                </c:pt>
                <c:pt idx="1">
                  <c:v>0.049273686</c:v>
                </c:pt>
              </c:strCache>
            </c:strRef>
          </c:tx>
          <c:cat>
            <c:strRef>
              <c:f>Ponds!$AV$18:$AW$26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Ponds!$BC$18:$BC$26</c:f>
            </c:numRef>
          </c:val>
          <c:smooth val="0"/>
          <c:extLst>
            <c:ext xmlns:c16="http://schemas.microsoft.com/office/drawing/2014/chart" uri="{C3380CC4-5D6E-409C-BE32-E72D297353CC}">
              <c16:uniqueId val="{00000005-A59F-5946-8A20-873378841492}"/>
            </c:ext>
          </c:extLst>
        </c:ser>
        <c:ser>
          <c:idx val="6"/>
          <c:order val="6"/>
          <c:tx>
            <c:strRef>
              <c:f>Ponds!$BD$16</c:f>
              <c:strCache>
                <c:ptCount val="1"/>
                <c:pt idx="0">
                  <c:v>5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Ponds!$AV$17:$AV$26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Ponds!$BD$17:$BD$26</c:f>
              <c:numCache>
                <c:formatCode>General</c:formatCode>
                <c:ptCount val="10"/>
                <c:pt idx="1">
                  <c:v>4.2257896099999998E-2</c:v>
                </c:pt>
                <c:pt idx="2">
                  <c:v>1.68052637E-2</c:v>
                </c:pt>
                <c:pt idx="3">
                  <c:v>1.76210532E-2</c:v>
                </c:pt>
                <c:pt idx="4">
                  <c:v>2.56157903E-2</c:v>
                </c:pt>
                <c:pt idx="5">
                  <c:v>4.8294738399999995E-2</c:v>
                </c:pt>
                <c:pt idx="6">
                  <c:v>1.5695789979999999E-2</c:v>
                </c:pt>
                <c:pt idx="7">
                  <c:v>2.3657895499999998E-2</c:v>
                </c:pt>
                <c:pt idx="9">
                  <c:v>9.7894739999999994E-3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9F-5946-8A20-873378841492}"/>
            </c:ext>
          </c:extLst>
        </c:ser>
        <c:ser>
          <c:idx val="7"/>
          <c:order val="7"/>
          <c:tx>
            <c:strRef>
              <c:f>Ponds!$BE$16:$BE$17</c:f>
              <c:strCache>
                <c:ptCount val="2"/>
                <c:pt idx="0">
                  <c:v>5</c:v>
                </c:pt>
              </c:strCache>
            </c:strRef>
          </c:tx>
          <c:cat>
            <c:strRef>
              <c:f>Ponds!$AV$18:$AW$26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Ponds!$BE$18:$BE$26</c:f>
            </c:numRef>
          </c:val>
          <c:smooth val="0"/>
          <c:extLst>
            <c:ext xmlns:c16="http://schemas.microsoft.com/office/drawing/2014/chart" uri="{C3380CC4-5D6E-409C-BE32-E72D297353CC}">
              <c16:uniqueId val="{00000007-A59F-5946-8A20-873378841492}"/>
            </c:ext>
          </c:extLst>
        </c:ser>
        <c:ser>
          <c:idx val="8"/>
          <c:order val="8"/>
          <c:tx>
            <c:strRef>
              <c:f>Ponds!$BF$16</c:f>
              <c:strCache>
                <c:ptCount val="1"/>
                <c:pt idx="0">
                  <c:v>6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Ponds!$AV$17:$AV$26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Ponds!$BF$17:$BF$26</c:f>
              <c:numCache>
                <c:formatCode>General</c:formatCode>
                <c:ptCount val="10"/>
                <c:pt idx="2">
                  <c:v>2.51263166E-2</c:v>
                </c:pt>
                <c:pt idx="4">
                  <c:v>3.676491346666666E-2</c:v>
                </c:pt>
                <c:pt idx="5">
                  <c:v>7.76631604E-2</c:v>
                </c:pt>
                <c:pt idx="6">
                  <c:v>2.8389474599999995E-2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9F-5946-8A20-873378841492}"/>
            </c:ext>
          </c:extLst>
        </c:ser>
        <c:ser>
          <c:idx val="16"/>
          <c:order val="9"/>
          <c:tx>
            <c:strRef>
              <c:f>Ponds!$BG$16:$BG$17</c:f>
              <c:strCache>
                <c:ptCount val="2"/>
                <c:pt idx="0">
                  <c:v>6</c:v>
                </c:pt>
                <c:pt idx="1">
                  <c:v>0.104</c:v>
                </c:pt>
              </c:strCache>
            </c:strRef>
          </c:tx>
          <c:cat>
            <c:strRef>
              <c:f>Ponds!$AV$18:$AW$26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Ponds!$BG$18:$BG$26</c:f>
            </c:numRef>
          </c:val>
          <c:smooth val="0"/>
          <c:extLst>
            <c:ext xmlns:c16="http://schemas.microsoft.com/office/drawing/2014/chart" uri="{C3380CC4-5D6E-409C-BE32-E72D297353CC}">
              <c16:uniqueId val="{00000009-A59F-5946-8A20-873378841492}"/>
            </c:ext>
          </c:extLst>
        </c:ser>
        <c:ser>
          <c:idx val="9"/>
          <c:order val="10"/>
          <c:tx>
            <c:strRef>
              <c:f>Ponds!$BH$16</c:f>
              <c:strCache>
                <c:ptCount val="1"/>
                <c:pt idx="0">
                  <c:v>7</c:v>
                </c:pt>
              </c:strCache>
            </c:strRef>
          </c:tx>
          <c:spPr>
            <a:ln w="12700">
              <a:solidFill>
                <a:srgbClr val="69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9FFFF"/>
              </a:solidFill>
              <a:ln>
                <a:solidFill>
                  <a:srgbClr val="69FFFF"/>
                </a:solidFill>
                <a:prstDash val="solid"/>
              </a:ln>
            </c:spPr>
          </c:marker>
          <c:cat>
            <c:strRef>
              <c:f>Ponds!$AV$17:$AV$26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Ponds!$BH$17:$BH$26</c:f>
              <c:numCache>
                <c:formatCode>General</c:formatCode>
                <c:ptCount val="10"/>
                <c:pt idx="0">
                  <c:v>3.3936843199999997E-2</c:v>
                </c:pt>
                <c:pt idx="1">
                  <c:v>3.263158E-2</c:v>
                </c:pt>
                <c:pt idx="2">
                  <c:v>8.4842107999999999E-2</c:v>
                </c:pt>
                <c:pt idx="3">
                  <c:v>4.55210541E-2</c:v>
                </c:pt>
                <c:pt idx="4">
                  <c:v>3.9049124066666663E-2</c:v>
                </c:pt>
                <c:pt idx="5">
                  <c:v>7.3421054999999999E-2</c:v>
                </c:pt>
                <c:pt idx="6">
                  <c:v>3.36105274E-2</c:v>
                </c:pt>
                <c:pt idx="7">
                  <c:v>1.6152632100000001E-2</c:v>
                </c:pt>
                <c:pt idx="8">
                  <c:v>1.7294737399999999E-2</c:v>
                </c:pt>
                <c:pt idx="9">
                  <c:v>1.1747368799999998E-2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59F-5946-8A20-873378841492}"/>
            </c:ext>
          </c:extLst>
        </c:ser>
        <c:ser>
          <c:idx val="17"/>
          <c:order val="11"/>
          <c:tx>
            <c:strRef>
              <c:f>Ponds!$BI$16:$BI$17</c:f>
              <c:strCache>
                <c:ptCount val="2"/>
                <c:pt idx="0">
                  <c:v>7</c:v>
                </c:pt>
                <c:pt idx="1">
                  <c:v>0.204</c:v>
                </c:pt>
              </c:strCache>
            </c:strRef>
          </c:tx>
          <c:cat>
            <c:strRef>
              <c:f>Ponds!$AV$18:$AW$26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Ponds!$BI$18:$BI$26</c:f>
            </c:numRef>
          </c:val>
          <c:smooth val="0"/>
          <c:extLst>
            <c:ext xmlns:c16="http://schemas.microsoft.com/office/drawing/2014/chart" uri="{C3380CC4-5D6E-409C-BE32-E72D297353CC}">
              <c16:uniqueId val="{0000000B-A59F-5946-8A20-873378841492}"/>
            </c:ext>
          </c:extLst>
        </c:ser>
        <c:ser>
          <c:idx val="10"/>
          <c:order val="12"/>
          <c:tx>
            <c:strRef>
              <c:f>Ponds!$BJ$16</c:f>
              <c:strCache>
                <c:ptCount val="1"/>
                <c:pt idx="0">
                  <c:v>9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Ponds!$AV$17:$AV$26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Ponds!$BJ$17:$BJ$26</c:f>
              <c:numCache>
                <c:formatCode>General</c:formatCode>
                <c:ptCount val="10"/>
                <c:pt idx="0">
                  <c:v>6.656842319999999E-2</c:v>
                </c:pt>
                <c:pt idx="1">
                  <c:v>4.3400001399999999E-2</c:v>
                </c:pt>
                <c:pt idx="3">
                  <c:v>3.9484211799999995E-2</c:v>
                </c:pt>
                <c:pt idx="4">
                  <c:v>5.7105264999999995E-2</c:v>
                </c:pt>
                <c:pt idx="5">
                  <c:v>6.2652633599999993E-2</c:v>
                </c:pt>
                <c:pt idx="6">
                  <c:v>2.25157902E-2</c:v>
                </c:pt>
                <c:pt idx="7">
                  <c:v>2.7573685099999995E-2</c:v>
                </c:pt>
                <c:pt idx="8">
                  <c:v>7.6684212999999987E-2</c:v>
                </c:pt>
                <c:pt idx="9">
                  <c:v>1.0442105599999999E-2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59F-5946-8A20-873378841492}"/>
            </c:ext>
          </c:extLst>
        </c:ser>
        <c:ser>
          <c:idx val="18"/>
          <c:order val="13"/>
          <c:tx>
            <c:strRef>
              <c:f>Ponds!$BK$16:$BK$17</c:f>
              <c:strCache>
                <c:ptCount val="2"/>
                <c:pt idx="0">
                  <c:v>9</c:v>
                </c:pt>
                <c:pt idx="1">
                  <c:v>0.163</c:v>
                </c:pt>
              </c:strCache>
            </c:strRef>
          </c:tx>
          <c:cat>
            <c:strRef>
              <c:f>Ponds!$AV$18:$AW$26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Ponds!$BK$18:$BK$26</c:f>
            </c:numRef>
          </c:val>
          <c:smooth val="0"/>
          <c:extLst>
            <c:ext xmlns:c16="http://schemas.microsoft.com/office/drawing/2014/chart" uri="{C3380CC4-5D6E-409C-BE32-E72D297353CC}">
              <c16:uniqueId val="{0000000D-A59F-5946-8A20-873378841492}"/>
            </c:ext>
          </c:extLst>
        </c:ser>
        <c:ser>
          <c:idx val="11"/>
          <c:order val="14"/>
          <c:tx>
            <c:strRef>
              <c:f>Ponds!$BL$16</c:f>
              <c:strCache>
                <c:ptCount val="1"/>
                <c:pt idx="0">
                  <c:v>12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Ponds!$AV$17:$AV$26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Ponds!$BL$17:$BL$26</c:f>
              <c:numCache>
                <c:formatCode>General</c:formatCode>
                <c:ptCount val="10"/>
                <c:pt idx="0">
                  <c:v>5.3189475399999998E-2</c:v>
                </c:pt>
                <c:pt idx="1">
                  <c:v>5.07421069E-2</c:v>
                </c:pt>
                <c:pt idx="2">
                  <c:v>4.6336843599999997E-2</c:v>
                </c:pt>
                <c:pt idx="3">
                  <c:v>4.5847369900000004E-2</c:v>
                </c:pt>
                <c:pt idx="4">
                  <c:v>0.22918246353333332</c:v>
                </c:pt>
                <c:pt idx="5">
                  <c:v>6.4284212600000001E-2</c:v>
                </c:pt>
                <c:pt idx="6">
                  <c:v>2.0884211199999999E-2</c:v>
                </c:pt>
                <c:pt idx="7">
                  <c:v>2.0557895399999998E-2</c:v>
                </c:pt>
                <c:pt idx="8">
                  <c:v>1.24000004E-2</c:v>
                </c:pt>
                <c:pt idx="9">
                  <c:v>1.0442105599999999E-2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59F-5946-8A20-873378841492}"/>
            </c:ext>
          </c:extLst>
        </c:ser>
        <c:ser>
          <c:idx val="19"/>
          <c:order val="15"/>
          <c:tx>
            <c:strRef>
              <c:f>Ponds!$BM$16:$BM$17</c:f>
              <c:strCache>
                <c:ptCount val="2"/>
                <c:pt idx="0">
                  <c:v>12</c:v>
                </c:pt>
                <c:pt idx="1">
                  <c:v>0.141</c:v>
                </c:pt>
              </c:strCache>
            </c:strRef>
          </c:tx>
          <c:cat>
            <c:strRef>
              <c:f>Ponds!$AV$18:$AW$26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Ponds!$BM$18:$BM$26</c:f>
            </c:numRef>
          </c:val>
          <c:smooth val="0"/>
          <c:extLst>
            <c:ext xmlns:c16="http://schemas.microsoft.com/office/drawing/2014/chart" uri="{C3380CC4-5D6E-409C-BE32-E72D297353CC}">
              <c16:uniqueId val="{0000000F-A59F-5946-8A20-873378841492}"/>
            </c:ext>
          </c:extLst>
        </c:ser>
        <c:ser>
          <c:idx val="12"/>
          <c:order val="16"/>
          <c:tx>
            <c:strRef>
              <c:f>Ponds!$BN$16</c:f>
              <c:strCache>
                <c:ptCount val="1"/>
                <c:pt idx="0">
                  <c:v>13</c:v>
                </c:pt>
              </c:strCache>
            </c:strRef>
          </c:tx>
          <c:spPr>
            <a:ln w="12700">
              <a:solidFill>
                <a:srgbClr val="A6CAF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A6CAF0"/>
                </a:solidFill>
                <a:prstDash val="solid"/>
              </a:ln>
            </c:spPr>
          </c:marker>
          <c:cat>
            <c:strRef>
              <c:f>Ponds!$AV$17:$AV$26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Ponds!$BN$17:$BN$26</c:f>
              <c:numCache>
                <c:formatCode>General</c:formatCode>
                <c:ptCount val="10"/>
                <c:pt idx="0">
                  <c:v>4.6010527799999992E-2</c:v>
                </c:pt>
                <c:pt idx="1">
                  <c:v>3.1652632600000001E-2</c:v>
                </c:pt>
                <c:pt idx="2">
                  <c:v>5.8736843999999996E-2</c:v>
                </c:pt>
                <c:pt idx="3">
                  <c:v>7.7989476199999991E-2</c:v>
                </c:pt>
                <c:pt idx="4">
                  <c:v>6.1673686200000008E-2</c:v>
                </c:pt>
                <c:pt idx="5">
                  <c:v>6.1347370399999997E-2</c:v>
                </c:pt>
                <c:pt idx="6">
                  <c:v>2.3821053399999997E-2</c:v>
                </c:pt>
                <c:pt idx="7">
                  <c:v>2.3984211299999999E-2</c:v>
                </c:pt>
                <c:pt idx="8">
                  <c:v>1.37052636E-2</c:v>
                </c:pt>
                <c:pt idx="9">
                  <c:v>1.86000006E-2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59F-5946-8A20-873378841492}"/>
            </c:ext>
          </c:extLst>
        </c:ser>
        <c:ser>
          <c:idx val="20"/>
          <c:order val="17"/>
          <c:tx>
            <c:strRef>
              <c:f>Ponds!$BO$16:$BO$17</c:f>
              <c:strCache>
                <c:ptCount val="2"/>
                <c:pt idx="0">
                  <c:v>13</c:v>
                </c:pt>
                <c:pt idx="1">
                  <c:v>0.233</c:v>
                </c:pt>
              </c:strCache>
            </c:strRef>
          </c:tx>
          <c:cat>
            <c:strRef>
              <c:f>Ponds!$AV$18:$AW$26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Ponds!$BO$18:$BO$26</c:f>
            </c:numRef>
          </c:val>
          <c:smooth val="0"/>
          <c:extLst>
            <c:ext xmlns:c16="http://schemas.microsoft.com/office/drawing/2014/chart" uri="{C3380CC4-5D6E-409C-BE32-E72D297353CC}">
              <c16:uniqueId val="{00000011-A59F-5946-8A20-873378841492}"/>
            </c:ext>
          </c:extLst>
        </c:ser>
        <c:ser>
          <c:idx val="13"/>
          <c:order val="18"/>
          <c:tx>
            <c:strRef>
              <c:f>Ponds!$BP$16</c:f>
              <c:strCache>
                <c:ptCount val="1"/>
                <c:pt idx="0">
                  <c:v>14</c:v>
                </c:pt>
              </c:strCache>
            </c:strRef>
          </c:tx>
          <c:spPr>
            <a:ln w="12700">
              <a:solidFill>
                <a:srgbClr val="CC9C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CC9CCC"/>
                </a:solidFill>
                <a:prstDash val="solid"/>
              </a:ln>
            </c:spPr>
          </c:marker>
          <c:cat>
            <c:strRef>
              <c:f>Ponds!$AV$17:$AV$26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Ponds!$BP$17:$BP$26</c:f>
              <c:numCache>
                <c:formatCode>General</c:formatCode>
                <c:ptCount val="10"/>
                <c:pt idx="0">
                  <c:v>7.6031581400000006E-2</c:v>
                </c:pt>
                <c:pt idx="1">
                  <c:v>3.05105273E-2</c:v>
                </c:pt>
                <c:pt idx="2">
                  <c:v>8.6310529100000005E-2</c:v>
                </c:pt>
                <c:pt idx="3">
                  <c:v>9.8547371599999989E-2</c:v>
                </c:pt>
                <c:pt idx="4">
                  <c:v>0.10066842429999999</c:v>
                </c:pt>
                <c:pt idx="5">
                  <c:v>8.5168423800000004E-2</c:v>
                </c:pt>
                <c:pt idx="6">
                  <c:v>6.7710528499999992E-2</c:v>
                </c:pt>
                <c:pt idx="7">
                  <c:v>3.9810527599999999E-2</c:v>
                </c:pt>
                <c:pt idx="8">
                  <c:v>7.2768423400000004E-2</c:v>
                </c:pt>
                <c:pt idx="9">
                  <c:v>4.4052633000000001E-2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59F-5946-8A20-873378841492}"/>
            </c:ext>
          </c:extLst>
        </c:ser>
        <c:ser>
          <c:idx val="21"/>
          <c:order val="19"/>
          <c:tx>
            <c:strRef>
              <c:f>Ponds!$BQ$16:$BQ$17</c:f>
              <c:strCache>
                <c:ptCount val="2"/>
                <c:pt idx="0">
                  <c:v>14</c:v>
                </c:pt>
                <c:pt idx="1">
                  <c:v>0.076031581</c:v>
                </c:pt>
              </c:strCache>
            </c:strRef>
          </c:tx>
          <c:cat>
            <c:strRef>
              <c:f>Ponds!$AV$18:$AW$26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Ponds!$BQ$18:$BQ$26</c:f>
            </c:numRef>
          </c:val>
          <c:smooth val="0"/>
          <c:extLst>
            <c:ext xmlns:c16="http://schemas.microsoft.com/office/drawing/2014/chart" uri="{C3380CC4-5D6E-409C-BE32-E72D297353CC}">
              <c16:uniqueId val="{00000013-A59F-5946-8A20-873378841492}"/>
            </c:ext>
          </c:extLst>
        </c:ser>
        <c:ser>
          <c:idx val="14"/>
          <c:order val="20"/>
          <c:tx>
            <c:strRef>
              <c:f>Ponds!$BR$16</c:f>
              <c:strCache>
                <c:ptCount val="1"/>
                <c:pt idx="0">
                  <c:v>15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strRef>
              <c:f>Ponds!$AV$17:$AV$26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Ponds!$BR$17:$BR$26</c:f>
              <c:numCache>
                <c:formatCode>General</c:formatCode>
                <c:ptCount val="10"/>
                <c:pt idx="1">
                  <c:v>3.263158E-2</c:v>
                </c:pt>
                <c:pt idx="2">
                  <c:v>7.5705265600000002E-2</c:v>
                </c:pt>
                <c:pt idx="3">
                  <c:v>7.7826318299999989E-2</c:v>
                </c:pt>
                <c:pt idx="4">
                  <c:v>6.4066668733333332E-2</c:v>
                </c:pt>
                <c:pt idx="5">
                  <c:v>3.8668422299999998E-2</c:v>
                </c:pt>
                <c:pt idx="6">
                  <c:v>2.0394737499999999E-2</c:v>
                </c:pt>
                <c:pt idx="7">
                  <c:v>2.0884211199999999E-2</c:v>
                </c:pt>
                <c:pt idx="8">
                  <c:v>9.1368423999999993E-3</c:v>
                </c:pt>
                <c:pt idx="9">
                  <c:v>1.4357895199999998E-2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59F-5946-8A20-873378841492}"/>
            </c:ext>
          </c:extLst>
        </c:ser>
        <c:ser>
          <c:idx val="15"/>
          <c:order val="2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Ponds!$AV$17:$AV$26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Ponds!$BU$17:$BU$26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59F-5946-8A20-873378841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713616"/>
        <c:axId val="723714008"/>
      </c:lineChart>
      <c:catAx>
        <c:axId val="72371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714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3714008"/>
        <c:scaling>
          <c:orientation val="minMax"/>
          <c:max val="0.4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3.187250996015939E-2"/>
              <c:y val="0.420529801324503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713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1912350597609591E-2"/>
          <c:y val="0.90397350993377479"/>
          <c:w val="0.95617613535359913"/>
          <c:h val="7.28476821192053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3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N</a:t>
            </a:r>
          </a:p>
        </c:rich>
      </c:tx>
      <c:layout>
        <c:manualLayout>
          <c:xMode val="edge"/>
          <c:yMode val="edge"/>
          <c:x val="0.45102083668112913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0419145028654"/>
          <c:y val="0.15932229760708691"/>
          <c:w val="0.85918452964019665"/>
          <c:h val="0.58983148475815139"/>
        </c:manualLayout>
      </c:layout>
      <c:lineChart>
        <c:grouping val="standard"/>
        <c:varyColors val="0"/>
        <c:ser>
          <c:idx val="0"/>
          <c:order val="0"/>
          <c:tx>
            <c:strRef>
              <c:f>'AVG ALL'!$B$3</c:f>
              <c:strCache>
                <c:ptCount val="1"/>
                <c:pt idx="0">
                  <c:v>Ponds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'AVG ALL'!$A$4:$A$13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ALL'!$B$4:$B$13</c:f>
              <c:numCache>
                <c:formatCode>General</c:formatCode>
                <c:ptCount val="10"/>
                <c:pt idx="0">
                  <c:v>1.6125809907142856</c:v>
                </c:pt>
                <c:pt idx="1">
                  <c:v>1.4098228827499997</c:v>
                </c:pt>
                <c:pt idx="2">
                  <c:v>1.15872605475</c:v>
                </c:pt>
                <c:pt idx="3">
                  <c:v>1.2313228445</c:v>
                </c:pt>
                <c:pt idx="4">
                  <c:v>2.3075132021893943</c:v>
                </c:pt>
                <c:pt idx="5">
                  <c:v>0.42140624865909082</c:v>
                </c:pt>
                <c:pt idx="6">
                  <c:v>0.35590183579545459</c:v>
                </c:pt>
                <c:pt idx="7">
                  <c:v>0.35580668914749997</c:v>
                </c:pt>
                <c:pt idx="8">
                  <c:v>9.9533247134999989E-2</c:v>
                </c:pt>
                <c:pt idx="9">
                  <c:v>6.1344099166666666E-3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4-E342-B8FC-8CF202E1F628}"/>
            </c:ext>
          </c:extLst>
        </c:ser>
        <c:ser>
          <c:idx val="1"/>
          <c:order val="1"/>
          <c:tx>
            <c:strRef>
              <c:f>'AVG ALL'!$C$3</c:f>
              <c:strCache>
                <c:ptCount val="1"/>
                <c:pt idx="0">
                  <c:v>Upper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'AVG ALL'!$A$4:$A$13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ALL'!$C$4:$C$13</c:f>
              <c:numCache>
                <c:formatCode>General</c:formatCode>
                <c:ptCount val="10"/>
                <c:pt idx="0">
                  <c:v>0.51214527635901008</c:v>
                </c:pt>
                <c:pt idx="1">
                  <c:v>0.43282864937854493</c:v>
                </c:pt>
                <c:pt idx="2">
                  <c:v>0.59964909499679997</c:v>
                </c:pt>
                <c:pt idx="3">
                  <c:v>0.50263213019119501</c:v>
                </c:pt>
                <c:pt idx="4">
                  <c:v>0.79201493004080425</c:v>
                </c:pt>
                <c:pt idx="5">
                  <c:v>0.14644831879159712</c:v>
                </c:pt>
                <c:pt idx="6">
                  <c:v>0.13864558245181799</c:v>
                </c:pt>
                <c:pt idx="7">
                  <c:v>0.17141893576018319</c:v>
                </c:pt>
                <c:pt idx="8">
                  <c:v>4.3733608128965484E-2</c:v>
                </c:pt>
                <c:pt idx="9">
                  <c:v>1.4145724405431599E-3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4-E342-B8FC-8CF202E1F628}"/>
            </c:ext>
          </c:extLst>
        </c:ser>
        <c:ser>
          <c:idx val="2"/>
          <c:order val="2"/>
          <c:tx>
            <c:strRef>
              <c:f>'AVG ALL'!$D$3</c:f>
              <c:strCache>
                <c:ptCount val="1"/>
                <c:pt idx="0">
                  <c:v>Lower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'AVG ALL'!$A$4:$A$13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ALL'!$D$4:$D$13</c:f>
              <c:numCache>
                <c:formatCode>General</c:formatCode>
                <c:ptCount val="10"/>
                <c:pt idx="0">
                  <c:v>1.3203708117429935</c:v>
                </c:pt>
                <c:pt idx="1">
                  <c:v>1.0781376482068659</c:v>
                </c:pt>
                <c:pt idx="2">
                  <c:v>1.1523208135387391</c:v>
                </c:pt>
                <c:pt idx="3">
                  <c:v>1.1226346934811926</c:v>
                </c:pt>
                <c:pt idx="4">
                  <c:v>2.9441769524540655</c:v>
                </c:pt>
                <c:pt idx="5">
                  <c:v>1.1948320756590456</c:v>
                </c:pt>
                <c:pt idx="6">
                  <c:v>1.3406108153919643</c:v>
                </c:pt>
                <c:pt idx="7">
                  <c:v>3.3635214917490743</c:v>
                </c:pt>
                <c:pt idx="8">
                  <c:v>2.3216705943485176</c:v>
                </c:pt>
                <c:pt idx="9">
                  <c:v>2.5603544478408125E-4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C4-E342-B8FC-8CF202E1F628}"/>
            </c:ext>
          </c:extLst>
        </c:ser>
        <c:ser>
          <c:idx val="3"/>
          <c:order val="3"/>
          <c:tx>
            <c:strRef>
              <c:f>'AVG ALL'!$E$3</c:f>
              <c:strCache>
                <c:ptCount val="1"/>
                <c:pt idx="0">
                  <c:v>Wic Crk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'AVG ALL'!$A$4:$A$13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ALL'!$E$4:$E$13</c:f>
              <c:numCache>
                <c:formatCode>General</c:formatCode>
                <c:ptCount val="10"/>
                <c:pt idx="0">
                  <c:v>1.0936561483333334</c:v>
                </c:pt>
                <c:pt idx="1">
                  <c:v>0.86370986250000004</c:v>
                </c:pt>
                <c:pt idx="2">
                  <c:v>1.3629303995833333</c:v>
                </c:pt>
                <c:pt idx="3">
                  <c:v>1.509742259</c:v>
                </c:pt>
                <c:pt idx="4">
                  <c:v>3.2677963991666665</c:v>
                </c:pt>
                <c:pt idx="5">
                  <c:v>1.0127421525</c:v>
                </c:pt>
                <c:pt idx="6">
                  <c:v>0.90932277549999996</c:v>
                </c:pt>
                <c:pt idx="7">
                  <c:v>2.0850595865833332</c:v>
                </c:pt>
                <c:pt idx="8">
                  <c:v>1.5281605425166667</c:v>
                </c:pt>
                <c:pt idx="9">
                  <c:v>3.3878501883333328E-2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C4-E342-B8FC-8CF202E1F628}"/>
            </c:ext>
          </c:extLst>
        </c:ser>
        <c:ser>
          <c:idx val="4"/>
          <c:order val="4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'AVG ALL'!$A$4:$A$13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ALL'!$F$4:$F$13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C4-E342-B8FC-8CF202E1F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714792"/>
        <c:axId val="723715184"/>
      </c:lineChart>
      <c:catAx>
        <c:axId val="723714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71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3715184"/>
        <c:scaling>
          <c:orientation val="minMax"/>
          <c:max val="3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 N</a:t>
                </a:r>
              </a:p>
            </c:rich>
          </c:tx>
          <c:layout>
            <c:manualLayout>
              <c:xMode val="edge"/>
              <c:yMode val="edge"/>
              <c:x val="1.6326530612244903E-2"/>
              <c:y val="0.38305155923306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714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26122470405485065"/>
          <c:y val="0.91525566083900523"/>
          <c:w val="0.55714349991965251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4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P</a:t>
            </a:r>
          </a:p>
        </c:rich>
      </c:tx>
      <c:layout>
        <c:manualLayout>
          <c:xMode val="edge"/>
          <c:yMode val="edge"/>
          <c:x val="0.45102083668112913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28582817066742"/>
          <c:y val="0.13898328089128881"/>
          <c:w val="0.8571437112800061"/>
          <c:h val="0.61017050147394969"/>
        </c:manualLayout>
      </c:layout>
      <c:lineChart>
        <c:grouping val="standard"/>
        <c:varyColors val="0"/>
        <c:ser>
          <c:idx val="0"/>
          <c:order val="0"/>
          <c:tx>
            <c:strRef>
              <c:f>'AVG ALL'!$B$16</c:f>
              <c:strCache>
                <c:ptCount val="1"/>
                <c:pt idx="0">
                  <c:v>Ponds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'AVG ALL'!$A$17:$A$26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ALL'!$B$17:$B$26</c:f>
              <c:numCache>
                <c:formatCode>General</c:formatCode>
                <c:ptCount val="10"/>
                <c:pt idx="0">
                  <c:v>6.111428768571428E-2</c:v>
                </c:pt>
                <c:pt idx="1">
                  <c:v>4.2208948730000008E-2</c:v>
                </c:pt>
                <c:pt idx="2">
                  <c:v>9.1270529259999997E-2</c:v>
                </c:pt>
                <c:pt idx="3">
                  <c:v>7.017421279000001E-2</c:v>
                </c:pt>
                <c:pt idx="4">
                  <c:v>0.10596363978181819</c:v>
                </c:pt>
                <c:pt idx="5">
                  <c:v>8.2750720372727293E-2</c:v>
                </c:pt>
                <c:pt idx="6">
                  <c:v>6.6601054779999988E-2</c:v>
                </c:pt>
                <c:pt idx="7">
                  <c:v>7.5411581380000009E-2</c:v>
                </c:pt>
                <c:pt idx="8">
                  <c:v>4.8090791025000003E-2</c:v>
                </c:pt>
                <c:pt idx="9">
                  <c:v>4.0716960377777785E-2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9-1E4C-8AB0-F1A70C5226DF}"/>
            </c:ext>
          </c:extLst>
        </c:ser>
        <c:ser>
          <c:idx val="1"/>
          <c:order val="1"/>
          <c:tx>
            <c:strRef>
              <c:f>'AVG ALL'!$C$16</c:f>
              <c:strCache>
                <c:ptCount val="1"/>
                <c:pt idx="0">
                  <c:v>Upper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'AVG ALL'!$A$17:$A$26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ALL'!$C$17:$C$26</c:f>
              <c:numCache>
                <c:formatCode>General</c:formatCode>
                <c:ptCount val="10"/>
                <c:pt idx="0">
                  <c:v>9.3734213550000001E-2</c:v>
                </c:pt>
                <c:pt idx="1">
                  <c:v>5.1639475349999998E-2</c:v>
                </c:pt>
                <c:pt idx="2">
                  <c:v>7.955579203999999E-2</c:v>
                </c:pt>
                <c:pt idx="3">
                  <c:v>4.8849475259999997E-2</c:v>
                </c:pt>
                <c:pt idx="4">
                  <c:v>6.228280902666667E-2</c:v>
                </c:pt>
                <c:pt idx="5">
                  <c:v>3.4915790600000003E-2</c:v>
                </c:pt>
                <c:pt idx="6">
                  <c:v>9.2151581919999975E-2</c:v>
                </c:pt>
                <c:pt idx="7">
                  <c:v>3.892947494E-2</c:v>
                </c:pt>
                <c:pt idx="8">
                  <c:v>1.1638596866666667E-2</c:v>
                </c:pt>
                <c:pt idx="9">
                  <c:v>2.4065790249999996E-2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9-1E4C-8AB0-F1A70C5226DF}"/>
            </c:ext>
          </c:extLst>
        </c:ser>
        <c:ser>
          <c:idx val="2"/>
          <c:order val="2"/>
          <c:tx>
            <c:strRef>
              <c:f>'AVG ALL'!$D$16</c:f>
              <c:strCache>
                <c:ptCount val="1"/>
                <c:pt idx="0">
                  <c:v>Lower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'AVG ALL'!$A$17:$A$26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ALL'!$D$17:$D$26</c:f>
              <c:numCache>
                <c:formatCode>General</c:formatCode>
                <c:ptCount val="10"/>
                <c:pt idx="0">
                  <c:v>7.6031581399999992E-2</c:v>
                </c:pt>
                <c:pt idx="1">
                  <c:v>4.9530076785714278E-2</c:v>
                </c:pt>
                <c:pt idx="2">
                  <c:v>3.7757068887142857E-2</c:v>
                </c:pt>
                <c:pt idx="3">
                  <c:v>4.0599124116666663E-2</c:v>
                </c:pt>
                <c:pt idx="4">
                  <c:v>5.0778364211111114E-2</c:v>
                </c:pt>
                <c:pt idx="5">
                  <c:v>3.4915790600000003E-2</c:v>
                </c:pt>
                <c:pt idx="6">
                  <c:v>3.8015790699999989E-2</c:v>
                </c:pt>
                <c:pt idx="7">
                  <c:v>3.3066667733333333E-2</c:v>
                </c:pt>
                <c:pt idx="8">
                  <c:v>7.0701756666666669E-3</c:v>
                </c:pt>
                <c:pt idx="9">
                  <c:v>1.0877193333333333E-2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19-1E4C-8AB0-F1A70C5226DF}"/>
            </c:ext>
          </c:extLst>
        </c:ser>
        <c:ser>
          <c:idx val="3"/>
          <c:order val="3"/>
          <c:tx>
            <c:strRef>
              <c:f>'AVG ALL'!$E$16</c:f>
              <c:strCache>
                <c:ptCount val="1"/>
                <c:pt idx="0">
                  <c:v>Wic Crk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'AVG ALL'!$A$17:$A$26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ALL'!$E$17:$E$26</c:f>
              <c:numCache>
                <c:formatCode>General</c:formatCode>
                <c:ptCount val="10"/>
                <c:pt idx="0">
                  <c:v>7.3747370799999989E-2</c:v>
                </c:pt>
                <c:pt idx="1">
                  <c:v>8.3971932533333335E-2</c:v>
                </c:pt>
                <c:pt idx="2">
                  <c:v>7.896842359999999E-2</c:v>
                </c:pt>
                <c:pt idx="3">
                  <c:v>4.9164913866666667E-2</c:v>
                </c:pt>
                <c:pt idx="4">
                  <c:v>5.7757896599999983E-2</c:v>
                </c:pt>
                <c:pt idx="5">
                  <c:v>5.0470177066666656E-2</c:v>
                </c:pt>
                <c:pt idx="6">
                  <c:v>3.7036843299999997E-2</c:v>
                </c:pt>
                <c:pt idx="7">
                  <c:v>3.4752632700000001E-2</c:v>
                </c:pt>
                <c:pt idx="8">
                  <c:v>5.8736844000000007E-3</c:v>
                </c:pt>
                <c:pt idx="9">
                  <c:v>3.1217544866666669E-2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19-1E4C-8AB0-F1A70C5226DF}"/>
            </c:ext>
          </c:extLst>
        </c:ser>
        <c:ser>
          <c:idx val="4"/>
          <c:order val="4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'AVG ALL'!$A$17:$A$26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ALL'!$F$17:$F$26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19-1E4C-8AB0-F1A70C522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715968"/>
        <c:axId val="723716360"/>
      </c:lineChart>
      <c:catAx>
        <c:axId val="72371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81636938239863"/>
              <c:y val="0.840679389652564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716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3716360"/>
        <c:scaling>
          <c:orientation val="minMax"/>
          <c:max val="0.3000000000000002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 
</a:t>
                </a:r>
              </a:p>
            </c:rich>
          </c:tx>
          <c:layout>
            <c:manualLayout>
              <c:xMode val="edge"/>
              <c:yMode val="edge"/>
              <c:x val="1.0204081632653071E-2"/>
              <c:y val="0.389831220250011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715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29795939793240173"/>
          <c:y val="0.89152684727968323"/>
          <c:w val="0.55714349991965251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Chl-a</a:t>
            </a:r>
          </a:p>
        </c:rich>
      </c:tx>
      <c:layout>
        <c:manualLayout>
          <c:xMode val="edge"/>
          <c:yMode val="edge"/>
          <c:x val="0.46326573464031279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755189488191054E-2"/>
          <c:y val="0.15254262536848742"/>
          <c:w val="0.88367434996248206"/>
          <c:h val="0.6033908292353507"/>
        </c:manualLayout>
      </c:layout>
      <c:lineChart>
        <c:grouping val="standard"/>
        <c:varyColors val="0"/>
        <c:ser>
          <c:idx val="0"/>
          <c:order val="0"/>
          <c:tx>
            <c:strRef>
              <c:f>'AVG ALL'!$B$29</c:f>
              <c:strCache>
                <c:ptCount val="1"/>
                <c:pt idx="0">
                  <c:v>Ponds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'AVG ALL'!$A$30:$A$39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ALL'!$B$30:$B$39</c:f>
              <c:numCache>
                <c:formatCode>General</c:formatCode>
                <c:ptCount val="10"/>
                <c:pt idx="0">
                  <c:v>5.4428571428571431</c:v>
                </c:pt>
                <c:pt idx="1">
                  <c:v>9.6750000000000007</c:v>
                </c:pt>
                <c:pt idx="2">
                  <c:v>16.55</c:v>
                </c:pt>
                <c:pt idx="3">
                  <c:v>9.93</c:v>
                </c:pt>
                <c:pt idx="4">
                  <c:v>19.538484848484845</c:v>
                </c:pt>
                <c:pt idx="5">
                  <c:v>21.231818181818184</c:v>
                </c:pt>
                <c:pt idx="6">
                  <c:v>21.895454545454541</c:v>
                </c:pt>
                <c:pt idx="7">
                  <c:v>19.215</c:v>
                </c:pt>
                <c:pt idx="8">
                  <c:v>7.875</c:v>
                </c:pt>
                <c:pt idx="9">
                  <c:v>7.2444444444444445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F-774B-8B13-728D8A9EC90E}"/>
            </c:ext>
          </c:extLst>
        </c:ser>
        <c:ser>
          <c:idx val="1"/>
          <c:order val="1"/>
          <c:tx>
            <c:strRef>
              <c:f>'AVG ALL'!$C$29</c:f>
              <c:strCache>
                <c:ptCount val="1"/>
                <c:pt idx="0">
                  <c:v>Upper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'AVG ALL'!$A$30:$A$39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ALL'!$C$30:$C$39</c:f>
              <c:numCache>
                <c:formatCode>General</c:formatCode>
                <c:ptCount val="10"/>
                <c:pt idx="0">
                  <c:v>14.55</c:v>
                </c:pt>
                <c:pt idx="1">
                  <c:v>10.7</c:v>
                </c:pt>
                <c:pt idx="2">
                  <c:v>25.84</c:v>
                </c:pt>
                <c:pt idx="3">
                  <c:v>25.79</c:v>
                </c:pt>
                <c:pt idx="4">
                  <c:v>49.38666666666667</c:v>
                </c:pt>
                <c:pt idx="5">
                  <c:v>41.56</c:v>
                </c:pt>
                <c:pt idx="6">
                  <c:v>48.32</c:v>
                </c:pt>
                <c:pt idx="7">
                  <c:v>40.840000000000003</c:v>
                </c:pt>
                <c:pt idx="8">
                  <c:v>25.46</c:v>
                </c:pt>
                <c:pt idx="9">
                  <c:v>15.92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F-774B-8B13-728D8A9EC90E}"/>
            </c:ext>
          </c:extLst>
        </c:ser>
        <c:ser>
          <c:idx val="2"/>
          <c:order val="2"/>
          <c:tx>
            <c:strRef>
              <c:f>'AVG ALL'!$D$29</c:f>
              <c:strCache>
                <c:ptCount val="1"/>
                <c:pt idx="0">
                  <c:v>Lower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'AVG ALL'!$A$30:$A$39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ALL'!$D$30:$D$39</c:f>
              <c:numCache>
                <c:formatCode>General</c:formatCode>
                <c:ptCount val="10"/>
                <c:pt idx="0">
                  <c:v>11.4</c:v>
                </c:pt>
                <c:pt idx="1">
                  <c:v>13.764285714285716</c:v>
                </c:pt>
                <c:pt idx="2">
                  <c:v>22.807142857142857</c:v>
                </c:pt>
                <c:pt idx="3">
                  <c:v>20.125</c:v>
                </c:pt>
                <c:pt idx="4">
                  <c:v>20.608333333333334</c:v>
                </c:pt>
                <c:pt idx="5">
                  <c:v>20.32</c:v>
                </c:pt>
                <c:pt idx="6">
                  <c:v>23.55</c:v>
                </c:pt>
                <c:pt idx="7">
                  <c:v>22.241666666666664</c:v>
                </c:pt>
                <c:pt idx="8">
                  <c:v>25.844999999999999</c:v>
                </c:pt>
                <c:pt idx="9">
                  <c:v>10.833333333333334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F-774B-8B13-728D8A9EC90E}"/>
            </c:ext>
          </c:extLst>
        </c:ser>
        <c:ser>
          <c:idx val="3"/>
          <c:order val="3"/>
          <c:tx>
            <c:strRef>
              <c:f>'AVG ALL'!$E$29</c:f>
              <c:strCache>
                <c:ptCount val="1"/>
                <c:pt idx="0">
                  <c:v>Wic Crk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'AVG ALL'!$A$30:$A$39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ALL'!$E$30:$E$39</c:f>
              <c:numCache>
                <c:formatCode>General</c:formatCode>
                <c:ptCount val="10"/>
                <c:pt idx="0">
                  <c:v>11.333333333333334</c:v>
                </c:pt>
                <c:pt idx="1">
                  <c:v>14.6</c:v>
                </c:pt>
                <c:pt idx="2">
                  <c:v>12.4</c:v>
                </c:pt>
                <c:pt idx="3">
                  <c:v>10.65</c:v>
                </c:pt>
                <c:pt idx="4">
                  <c:v>22.25555555555556</c:v>
                </c:pt>
                <c:pt idx="5">
                  <c:v>18.333333333333332</c:v>
                </c:pt>
                <c:pt idx="6">
                  <c:v>15.05</c:v>
                </c:pt>
                <c:pt idx="7">
                  <c:v>23.116666666666664</c:v>
                </c:pt>
                <c:pt idx="8">
                  <c:v>19.55</c:v>
                </c:pt>
                <c:pt idx="9">
                  <c:v>16.066666666666666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CF-774B-8B13-728D8A9EC90E}"/>
            </c:ext>
          </c:extLst>
        </c:ser>
        <c:ser>
          <c:idx val="4"/>
          <c:order val="4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'AVG ALL'!$A$30:$A$39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ALL'!$F$30:$F$39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CF-774B-8B13-728D8A9EC90E}"/>
            </c:ext>
          </c:extLst>
        </c:ser>
        <c:ser>
          <c:idx val="5"/>
          <c:order val="5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'AVG ALL'!$A$30:$A$39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ALL'!$F$30:$F$39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CF-774B-8B13-728D8A9EC90E}"/>
            </c:ext>
          </c:extLst>
        </c:ser>
        <c:ser>
          <c:idx val="6"/>
          <c:order val="6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'AVG ALL'!$A$30:$A$39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ALL'!$G$30:$G$39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CF-774B-8B13-728D8A9EC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717144"/>
        <c:axId val="723717536"/>
      </c:lineChart>
      <c:catAx>
        <c:axId val="72371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717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3717536"/>
        <c:scaling>
          <c:orientation val="minMax"/>
          <c:max val="7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0204081632653071E-2"/>
              <c:y val="0.406780372792384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7171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2673471530344424"/>
          <c:y val="0.9084759998220554"/>
          <c:w val="0.55714349991965251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Upper Chl-a</a:t>
            </a:r>
          </a:p>
        </c:rich>
      </c:tx>
      <c:layout>
        <c:manualLayout>
          <c:xMode val="edge"/>
          <c:yMode val="edge"/>
          <c:x val="0.42158859470468479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3095723014257"/>
          <c:y val="0.20000033103868353"/>
          <c:w val="0.84317718940936859"/>
          <c:h val="0.5728823041616522"/>
        </c:manualLayout>
      </c:layout>
      <c:lineChart>
        <c:grouping val="standard"/>
        <c:varyColors val="0"/>
        <c:ser>
          <c:idx val="0"/>
          <c:order val="0"/>
          <c:tx>
            <c:strRef>
              <c:f>Upper!$X$27</c:f>
              <c:strCache>
                <c:ptCount val="1"/>
                <c:pt idx="0">
                  <c:v>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Upper!$W$28:$W$37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Upper!$X$28:$X$37</c:f>
              <c:numCache>
                <c:formatCode>General</c:formatCode>
                <c:ptCount val="10"/>
                <c:pt idx="0">
                  <c:v>12.6</c:v>
                </c:pt>
                <c:pt idx="1">
                  <c:v>9.6000000000000014</c:v>
                </c:pt>
                <c:pt idx="2">
                  <c:v>20.3</c:v>
                </c:pt>
                <c:pt idx="3">
                  <c:v>16.600000000000001</c:v>
                </c:pt>
                <c:pt idx="4">
                  <c:v>116.5</c:v>
                </c:pt>
                <c:pt idx="5">
                  <c:v>44.3</c:v>
                </c:pt>
                <c:pt idx="6">
                  <c:v>51.25</c:v>
                </c:pt>
                <c:pt idx="7">
                  <c:v>67.5</c:v>
                </c:pt>
                <c:pt idx="8">
                  <c:v>18.05</c:v>
                </c:pt>
                <c:pt idx="9">
                  <c:v>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B-064A-A6F4-212C2205AB9F}"/>
            </c:ext>
          </c:extLst>
        </c:ser>
        <c:ser>
          <c:idx val="1"/>
          <c:order val="1"/>
          <c:tx>
            <c:strRef>
              <c:f>Upper!$Y$27</c:f>
              <c:strCache>
                <c:ptCount val="1"/>
                <c:pt idx="0">
                  <c:v>8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Upper!$W$28:$W$37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Upper!$Y$28:$Y$37</c:f>
              <c:numCache>
                <c:formatCode>General</c:formatCode>
                <c:ptCount val="10"/>
                <c:pt idx="0">
                  <c:v>3.9</c:v>
                </c:pt>
                <c:pt idx="1">
                  <c:v>5.0500000000000007</c:v>
                </c:pt>
                <c:pt idx="2">
                  <c:v>2.2999999999999998</c:v>
                </c:pt>
                <c:pt idx="3">
                  <c:v>2.65</c:v>
                </c:pt>
                <c:pt idx="4">
                  <c:v>4.2333333333333334</c:v>
                </c:pt>
                <c:pt idx="5">
                  <c:v>3.5</c:v>
                </c:pt>
                <c:pt idx="6">
                  <c:v>2.85</c:v>
                </c:pt>
                <c:pt idx="7">
                  <c:v>2.85</c:v>
                </c:pt>
                <c:pt idx="8">
                  <c:v>12.2</c:v>
                </c:pt>
                <c:pt idx="9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B-064A-A6F4-212C2205AB9F}"/>
            </c:ext>
          </c:extLst>
        </c:ser>
        <c:ser>
          <c:idx val="2"/>
          <c:order val="2"/>
          <c:tx>
            <c:strRef>
              <c:f>Upper!$Z$27</c:f>
              <c:strCache>
                <c:ptCount val="1"/>
                <c:pt idx="0">
                  <c:v>19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Upper!$W$28:$W$37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Upper!$Z$28:$Z$37</c:f>
              <c:numCache>
                <c:formatCode>General</c:formatCode>
                <c:ptCount val="10"/>
                <c:pt idx="0">
                  <c:v>11.7</c:v>
                </c:pt>
                <c:pt idx="1">
                  <c:v>11.95</c:v>
                </c:pt>
                <c:pt idx="2">
                  <c:v>43.45</c:v>
                </c:pt>
                <c:pt idx="3">
                  <c:v>41.05</c:v>
                </c:pt>
                <c:pt idx="4">
                  <c:v>42</c:v>
                </c:pt>
                <c:pt idx="5">
                  <c:v>66.5</c:v>
                </c:pt>
                <c:pt idx="6">
                  <c:v>95.9</c:v>
                </c:pt>
                <c:pt idx="7">
                  <c:v>53.05</c:v>
                </c:pt>
                <c:pt idx="8">
                  <c:v>39.4</c:v>
                </c:pt>
                <c:pt idx="9">
                  <c:v>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B-064A-A6F4-212C2205AB9F}"/>
            </c:ext>
          </c:extLst>
        </c:ser>
        <c:ser>
          <c:idx val="3"/>
          <c:order val="3"/>
          <c:tx>
            <c:strRef>
              <c:f>Upper!$AA$27</c:f>
              <c:strCache>
                <c:ptCount val="1"/>
                <c:pt idx="0">
                  <c:v>20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Upper!$W$28:$W$37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Upper!$AA$28:$AA$37</c:f>
              <c:numCache>
                <c:formatCode>General</c:formatCode>
                <c:ptCount val="10"/>
                <c:pt idx="0">
                  <c:v>30</c:v>
                </c:pt>
                <c:pt idx="1">
                  <c:v>18.2</c:v>
                </c:pt>
                <c:pt idx="2">
                  <c:v>33.25</c:v>
                </c:pt>
                <c:pt idx="3">
                  <c:v>31.45</c:v>
                </c:pt>
                <c:pt idx="4">
                  <c:v>54</c:v>
                </c:pt>
                <c:pt idx="5">
                  <c:v>66.400000000000006</c:v>
                </c:pt>
                <c:pt idx="6">
                  <c:v>54.85</c:v>
                </c:pt>
                <c:pt idx="7">
                  <c:v>41.2</c:v>
                </c:pt>
                <c:pt idx="8">
                  <c:v>36.799999999999997</c:v>
                </c:pt>
                <c:pt idx="9">
                  <c:v>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B-064A-A6F4-212C2205AB9F}"/>
            </c:ext>
          </c:extLst>
        </c:ser>
        <c:ser>
          <c:idx val="4"/>
          <c:order val="4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Upper!$W$28:$W$37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Upper!$AD$28:$AD$37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B-064A-A6F4-212C2205AB9F}"/>
            </c:ext>
          </c:extLst>
        </c:ser>
        <c:ser>
          <c:idx val="5"/>
          <c:order val="5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Upper!$W$28:$W$37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Upper!$AE$28:$AE$37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B-064A-A6F4-212C2205AB9F}"/>
            </c:ext>
          </c:extLst>
        </c:ser>
        <c:ser>
          <c:idx val="6"/>
          <c:order val="6"/>
          <c:tx>
            <c:strRef>
              <c:f>Upper!$AB$27</c:f>
              <c:strCache>
                <c:ptCount val="1"/>
                <c:pt idx="0">
                  <c:v>27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Upper!$W$28:$W$37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Upper!$AB$28:$AB$37</c:f>
              <c:numCache>
                <c:formatCode>General</c:formatCode>
                <c:ptCount val="10"/>
                <c:pt idx="1">
                  <c:v>8.6999999999999993</c:v>
                </c:pt>
                <c:pt idx="2">
                  <c:v>29.9</c:v>
                </c:pt>
                <c:pt idx="3">
                  <c:v>37.200000000000003</c:v>
                </c:pt>
                <c:pt idx="4">
                  <c:v>30.2</c:v>
                </c:pt>
                <c:pt idx="5">
                  <c:v>27.1</c:v>
                </c:pt>
                <c:pt idx="6">
                  <c:v>36.75</c:v>
                </c:pt>
                <c:pt idx="7">
                  <c:v>39.6</c:v>
                </c:pt>
                <c:pt idx="8">
                  <c:v>20.85</c:v>
                </c:pt>
                <c:pt idx="9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CB-064A-A6F4-212C2205A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432312"/>
        <c:axId val="441433488"/>
      </c:lineChart>
      <c:catAx>
        <c:axId val="44143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1433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1433488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Symbol"/>
                  </a:rPr>
                  <a:t>m</a:t>
                </a: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g/L</a:t>
                </a:r>
              </a:p>
            </c:rich>
          </c:tx>
          <c:layout>
            <c:manualLayout>
              <c:xMode val="edge"/>
              <c:yMode val="edge"/>
              <c:x val="3.2586558044806514E-2"/>
              <c:y val="0.43728884736865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1432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1771894093686393"/>
          <c:y val="0.90169633880510691"/>
          <c:w val="0.46435845213849286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Surface Dissolved Oxygen</a:t>
            </a:r>
          </a:p>
        </c:rich>
      </c:tx>
      <c:layout>
        <c:manualLayout>
          <c:xMode val="edge"/>
          <c:yMode val="edge"/>
          <c:x val="0.32653104076276185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73552767810189E-2"/>
          <c:y val="0.12203410029479"/>
          <c:w val="0.88775598668286304"/>
          <c:h val="0.63389935430904865"/>
        </c:manualLayout>
      </c:layout>
      <c:lineChart>
        <c:grouping val="standard"/>
        <c:varyColors val="0"/>
        <c:ser>
          <c:idx val="0"/>
          <c:order val="0"/>
          <c:tx>
            <c:strRef>
              <c:f>'AVG ALL'!$B$42</c:f>
              <c:strCache>
                <c:ptCount val="1"/>
                <c:pt idx="0">
                  <c:v>Ponds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'AVG ALL'!$A$43:$A$52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ALL'!$B$43:$B$52</c:f>
              <c:numCache>
                <c:formatCode>General</c:formatCode>
                <c:ptCount val="10"/>
                <c:pt idx="0">
                  <c:v>9.8857142857142861</c:v>
                </c:pt>
                <c:pt idx="1">
                  <c:v>9.839500000000001</c:v>
                </c:pt>
                <c:pt idx="2">
                  <c:v>10.4435</c:v>
                </c:pt>
                <c:pt idx="3">
                  <c:v>9.202</c:v>
                </c:pt>
                <c:pt idx="4">
                  <c:v>9.5554545454545465</c:v>
                </c:pt>
                <c:pt idx="5">
                  <c:v>9.2204545454545457</c:v>
                </c:pt>
                <c:pt idx="6">
                  <c:v>5.12</c:v>
                </c:pt>
                <c:pt idx="7">
                  <c:v>5.2205000000000004</c:v>
                </c:pt>
                <c:pt idx="8">
                  <c:v>9.8224999999999998</c:v>
                </c:pt>
                <c:pt idx="9">
                  <c:v>10.357777777777779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1-A249-82AB-E37EEF2B3A3D}"/>
            </c:ext>
          </c:extLst>
        </c:ser>
        <c:ser>
          <c:idx val="1"/>
          <c:order val="1"/>
          <c:tx>
            <c:strRef>
              <c:f>'AVG ALL'!$C$42</c:f>
              <c:strCache>
                <c:ptCount val="1"/>
                <c:pt idx="0">
                  <c:v>Upper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'AVG ALL'!$A$43:$A$52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ALL'!$C$43:$C$52</c:f>
              <c:numCache>
                <c:formatCode>General</c:formatCode>
                <c:ptCount val="10"/>
                <c:pt idx="0">
                  <c:v>8.9824999999999999</c:v>
                </c:pt>
                <c:pt idx="1">
                  <c:v>8.56</c:v>
                </c:pt>
                <c:pt idx="2">
                  <c:v>9.5030000000000001</c:v>
                </c:pt>
                <c:pt idx="3">
                  <c:v>10.669</c:v>
                </c:pt>
                <c:pt idx="4">
                  <c:v>10.768000000000001</c:v>
                </c:pt>
                <c:pt idx="5">
                  <c:v>7.7350000000000003</c:v>
                </c:pt>
                <c:pt idx="6">
                  <c:v>3.27</c:v>
                </c:pt>
                <c:pt idx="7">
                  <c:v>4.9219999999999997</c:v>
                </c:pt>
                <c:pt idx="8">
                  <c:v>8.83</c:v>
                </c:pt>
                <c:pt idx="9">
                  <c:v>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1-A249-82AB-E37EEF2B3A3D}"/>
            </c:ext>
          </c:extLst>
        </c:ser>
        <c:ser>
          <c:idx val="2"/>
          <c:order val="2"/>
          <c:tx>
            <c:strRef>
              <c:f>'AVG ALL'!$D$42</c:f>
              <c:strCache>
                <c:ptCount val="1"/>
                <c:pt idx="0">
                  <c:v>Lower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'AVG ALL'!$A$43:$A$52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ALL'!$D$43:$D$52</c:f>
              <c:numCache>
                <c:formatCode>General</c:formatCode>
                <c:ptCount val="10"/>
                <c:pt idx="0">
                  <c:v>8.5533333333333328</c:v>
                </c:pt>
                <c:pt idx="1">
                  <c:v>8.3657142857142865</c:v>
                </c:pt>
                <c:pt idx="2">
                  <c:v>8.7042857142857137</c:v>
                </c:pt>
                <c:pt idx="3">
                  <c:v>7.2741666666666669</c:v>
                </c:pt>
                <c:pt idx="4">
                  <c:v>8.3955555555555552</c:v>
                </c:pt>
                <c:pt idx="5">
                  <c:v>5.0049999999999999</c:v>
                </c:pt>
                <c:pt idx="6">
                  <c:v>2.1583333333333332</c:v>
                </c:pt>
                <c:pt idx="7">
                  <c:v>5.4266666666666667</c:v>
                </c:pt>
                <c:pt idx="8">
                  <c:v>6.2050000000000001</c:v>
                </c:pt>
                <c:pt idx="9">
                  <c:v>10.166666666666666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1-A249-82AB-E37EEF2B3A3D}"/>
            </c:ext>
          </c:extLst>
        </c:ser>
        <c:ser>
          <c:idx val="3"/>
          <c:order val="3"/>
          <c:tx>
            <c:strRef>
              <c:f>'AVG ALL'!$E$42</c:f>
              <c:strCache>
                <c:ptCount val="1"/>
                <c:pt idx="0">
                  <c:v>Wic Crk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'AVG ALL'!$A$43:$A$52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ALL'!$E$43:$E$52</c:f>
              <c:numCache>
                <c:formatCode>General</c:formatCode>
                <c:ptCount val="10"/>
                <c:pt idx="0">
                  <c:v>10.046666666666667</c:v>
                </c:pt>
                <c:pt idx="1">
                  <c:v>9.1166666666666671</c:v>
                </c:pt>
                <c:pt idx="2">
                  <c:v>7.5366666666666662</c:v>
                </c:pt>
                <c:pt idx="3">
                  <c:v>6.9333333333333336</c:v>
                </c:pt>
                <c:pt idx="4">
                  <c:v>8.3533333333333335</c:v>
                </c:pt>
                <c:pt idx="5">
                  <c:v>6.1116666666666672</c:v>
                </c:pt>
                <c:pt idx="6">
                  <c:v>6.1166666666666663</c:v>
                </c:pt>
                <c:pt idx="7">
                  <c:v>5.746666666666667</c:v>
                </c:pt>
                <c:pt idx="8">
                  <c:v>8.83</c:v>
                </c:pt>
                <c:pt idx="9">
                  <c:v>10.533333333333333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21-A249-82AB-E37EEF2B3A3D}"/>
            </c:ext>
          </c:extLst>
        </c:ser>
        <c:ser>
          <c:idx val="4"/>
          <c:order val="4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'AVG ALL'!$A$43:$A$52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ALL'!$F$43:$F$52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21-A249-82AB-E37EEF2B3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718320"/>
        <c:axId val="723718712"/>
      </c:lineChart>
      <c:catAx>
        <c:axId val="72371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718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3718712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204081632653071E-2"/>
              <c:y val="0.38305155923306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718320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26326552038138079"/>
          <c:y val="0.91525566083900523"/>
          <c:w val="0.55714349991965251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Water Clarity</a:t>
            </a:r>
          </a:p>
        </c:rich>
      </c:tx>
      <c:layout>
        <c:manualLayout>
          <c:xMode val="edge"/>
          <c:yMode val="edge"/>
          <c:x val="0.41224532647704726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40828325123899"/>
          <c:y val="0.20000033103868353"/>
          <c:w val="0.85102125619943514"/>
          <c:h val="0.5728823041616522"/>
        </c:manualLayout>
      </c:layout>
      <c:lineChart>
        <c:grouping val="standard"/>
        <c:varyColors val="0"/>
        <c:ser>
          <c:idx val="0"/>
          <c:order val="0"/>
          <c:tx>
            <c:strRef>
              <c:f>'AVG ALL'!$B$54</c:f>
              <c:strCache>
                <c:ptCount val="1"/>
                <c:pt idx="0">
                  <c:v>Ponds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'AVG ALL'!$A$55:$A$64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ALL'!$B$55:$B$64</c:f>
              <c:numCache>
                <c:formatCode>General</c:formatCode>
                <c:ptCount val="10"/>
                <c:pt idx="0">
                  <c:v>25.4</c:v>
                </c:pt>
                <c:pt idx="1">
                  <c:v>27.5</c:v>
                </c:pt>
                <c:pt idx="2">
                  <c:v>26.944444444444443</c:v>
                </c:pt>
                <c:pt idx="3">
                  <c:v>28</c:v>
                </c:pt>
                <c:pt idx="4">
                  <c:v>23.81111111111111</c:v>
                </c:pt>
                <c:pt idx="5">
                  <c:v>24.822222222222223</c:v>
                </c:pt>
                <c:pt idx="6">
                  <c:v>25.5</c:v>
                </c:pt>
                <c:pt idx="7">
                  <c:v>23.5625</c:v>
                </c:pt>
                <c:pt idx="8">
                  <c:v>28.642857142857142</c:v>
                </c:pt>
                <c:pt idx="9">
                  <c:v>28.857142857142858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6-894B-A9F8-19D3A4B31AE7}"/>
            </c:ext>
          </c:extLst>
        </c:ser>
        <c:ser>
          <c:idx val="1"/>
          <c:order val="1"/>
          <c:tx>
            <c:strRef>
              <c:f>'AVG ALL'!$C$54</c:f>
              <c:strCache>
                <c:ptCount val="1"/>
                <c:pt idx="0">
                  <c:v>Upper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'AVG ALL'!$A$55:$A$64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ALL'!$C$55:$C$64</c:f>
              <c:numCache>
                <c:formatCode>General</c:formatCode>
                <c:ptCount val="10"/>
                <c:pt idx="0">
                  <c:v>20.25</c:v>
                </c:pt>
                <c:pt idx="1">
                  <c:v>28.1</c:v>
                </c:pt>
                <c:pt idx="2">
                  <c:v>25.1</c:v>
                </c:pt>
                <c:pt idx="3">
                  <c:v>28.3</c:v>
                </c:pt>
                <c:pt idx="4">
                  <c:v>23.16</c:v>
                </c:pt>
                <c:pt idx="5">
                  <c:v>22.4</c:v>
                </c:pt>
                <c:pt idx="6">
                  <c:v>22.4</c:v>
                </c:pt>
                <c:pt idx="7">
                  <c:v>21.4</c:v>
                </c:pt>
                <c:pt idx="8">
                  <c:v>32.6</c:v>
                </c:pt>
                <c:pt idx="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6-894B-A9F8-19D3A4B31AE7}"/>
            </c:ext>
          </c:extLst>
        </c:ser>
        <c:ser>
          <c:idx val="2"/>
          <c:order val="2"/>
          <c:tx>
            <c:strRef>
              <c:f>'AVG ALL'!$D$54</c:f>
              <c:strCache>
                <c:ptCount val="1"/>
                <c:pt idx="0">
                  <c:v>Lower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'AVG ALL'!$A$55:$A$64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ALL'!$D$55:$D$64</c:f>
              <c:numCache>
                <c:formatCode>General</c:formatCode>
                <c:ptCount val="10"/>
                <c:pt idx="0">
                  <c:v>15.62</c:v>
                </c:pt>
                <c:pt idx="1">
                  <c:v>15.9</c:v>
                </c:pt>
                <c:pt idx="2">
                  <c:v>16.3</c:v>
                </c:pt>
                <c:pt idx="3">
                  <c:v>19.059999999999999</c:v>
                </c:pt>
                <c:pt idx="4">
                  <c:v>19.716666666666665</c:v>
                </c:pt>
                <c:pt idx="5">
                  <c:v>19.899999999999999</c:v>
                </c:pt>
                <c:pt idx="6">
                  <c:v>18.041666666666668</c:v>
                </c:pt>
                <c:pt idx="7">
                  <c:v>16.166666666666668</c:v>
                </c:pt>
                <c:pt idx="8">
                  <c:v>27.75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26-894B-A9F8-19D3A4B31AE7}"/>
            </c:ext>
          </c:extLst>
        </c:ser>
        <c:ser>
          <c:idx val="3"/>
          <c:order val="3"/>
          <c:tx>
            <c:strRef>
              <c:f>'AVG ALL'!$E$54</c:f>
              <c:strCache>
                <c:ptCount val="1"/>
                <c:pt idx="0">
                  <c:v>Wic Crk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'AVG ALL'!$A$55:$A$64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ALL'!$E$55:$E$64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14.5</c:v>
                </c:pt>
                <c:pt idx="3">
                  <c:v>16.25</c:v>
                </c:pt>
                <c:pt idx="4">
                  <c:v>14.8</c:v>
                </c:pt>
                <c:pt idx="5">
                  <c:v>21.75</c:v>
                </c:pt>
                <c:pt idx="6">
                  <c:v>18.25</c:v>
                </c:pt>
                <c:pt idx="7">
                  <c:v>21.5</c:v>
                </c:pt>
                <c:pt idx="8">
                  <c:v>23.25</c:v>
                </c:pt>
                <c:pt idx="9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26-894B-A9F8-19D3A4B31AE7}"/>
            </c:ext>
          </c:extLst>
        </c:ser>
        <c:ser>
          <c:idx val="4"/>
          <c:order val="4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'AVG ALL'!$A$55:$A$64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'AVG ALL'!$F$55:$F$64</c:f>
              <c:numCache>
                <c:formatCode>General</c:formatCode>
                <c:ptCount val="10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26-894B-A9F8-19D3A4B31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719496"/>
        <c:axId val="723719888"/>
      </c:lineChart>
      <c:catAx>
        <c:axId val="72371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71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3719888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inches</a:t>
                </a:r>
              </a:p>
            </c:rich>
          </c:tx>
          <c:layout>
            <c:manualLayout>
              <c:xMode val="edge"/>
              <c:yMode val="edge"/>
              <c:x val="3.2653061224489806E-2"/>
              <c:y val="0.416949864317808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719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2673471530344424"/>
          <c:y val="0.90169633880510691"/>
          <c:w val="0.55714349991965251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Wicomico Creek NO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3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N</a:t>
            </a:r>
          </a:p>
        </c:rich>
      </c:tx>
      <c:layout>
        <c:manualLayout>
          <c:xMode val="edge"/>
          <c:yMode val="edge"/>
          <c:x val="0.34081675504847642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836826208572142E-2"/>
          <c:y val="0.18305115044218503"/>
          <c:w val="0.87959271324210153"/>
          <c:h val="0.62711968207044877"/>
        </c:manualLayout>
      </c:layout>
      <c:lineChart>
        <c:grouping val="standard"/>
        <c:varyColors val="0"/>
        <c:ser>
          <c:idx val="0"/>
          <c:order val="0"/>
          <c:tx>
            <c:strRef>
              <c:f>'Wic Crk'!$AQ$3</c:f>
              <c:strCache>
                <c:ptCount val="1"/>
                <c:pt idx="0">
                  <c:v>16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'Wic Crk'!$AO$4:$AP$13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Crk'!$AQ$4:$AQ$13</c:f>
              <c:numCache>
                <c:formatCode>General</c:formatCode>
                <c:ptCount val="10"/>
                <c:pt idx="0">
                  <c:v>0.86709695999999992</c:v>
                </c:pt>
                <c:pt idx="1">
                  <c:v>0.39854847249999997</c:v>
                </c:pt>
                <c:pt idx="2">
                  <c:v>0.22411295125</c:v>
                </c:pt>
                <c:pt idx="3">
                  <c:v>0.22874198449999997</c:v>
                </c:pt>
                <c:pt idx="4">
                  <c:v>1.6574197099999999</c:v>
                </c:pt>
                <c:pt idx="5">
                  <c:v>5.4532269749999994E-2</c:v>
                </c:pt>
                <c:pt idx="6">
                  <c:v>1.9419358999999997E-2</c:v>
                </c:pt>
                <c:pt idx="7">
                  <c:v>3.3870975000000001E-4</c:v>
                </c:pt>
                <c:pt idx="8">
                  <c:v>3.3870975000000001E-4</c:v>
                </c:pt>
                <c:pt idx="9">
                  <c:v>0.1004838925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D-D947-BB91-28B693C9D672}"/>
            </c:ext>
          </c:extLst>
        </c:ser>
        <c:ser>
          <c:idx val="1"/>
          <c:order val="1"/>
          <c:tx>
            <c:strRef>
              <c:f>'Wic Crk'!$AR$3</c:f>
              <c:strCache>
                <c:ptCount val="1"/>
              </c:strCache>
            </c:strRef>
          </c:tx>
          <c:cat>
            <c:strRef>
              <c:f>'Wic Crk'!$AO$4:$AP$13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Crk'!$AR$4:$AR$13</c:f>
            </c:numRef>
          </c:val>
          <c:smooth val="0"/>
          <c:extLst>
            <c:ext xmlns:c16="http://schemas.microsoft.com/office/drawing/2014/chart" uri="{C3380CC4-5D6E-409C-BE32-E72D297353CC}">
              <c16:uniqueId val="{00000001-51CD-D947-BB91-28B693C9D672}"/>
            </c:ext>
          </c:extLst>
        </c:ser>
        <c:ser>
          <c:idx val="2"/>
          <c:order val="2"/>
          <c:tx>
            <c:strRef>
              <c:f>'Wic Crk'!$AS$3</c:f>
              <c:strCache>
                <c:ptCount val="1"/>
                <c:pt idx="0">
                  <c:v>17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9933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'Wic Crk'!$AO$4:$AP$13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Crk'!$AS$4:$AS$13</c:f>
              <c:numCache>
                <c:formatCode>General</c:formatCode>
                <c:ptCount val="10"/>
                <c:pt idx="0">
                  <c:v>0.59612916000000005</c:v>
                </c:pt>
                <c:pt idx="1">
                  <c:v>0.73725822250000006</c:v>
                </c:pt>
                <c:pt idx="2">
                  <c:v>1.4146777224999998</c:v>
                </c:pt>
                <c:pt idx="3">
                  <c:v>1.7262906924999999</c:v>
                </c:pt>
                <c:pt idx="4">
                  <c:v>3.4243555724999997</c:v>
                </c:pt>
                <c:pt idx="5">
                  <c:v>1.0011131177500001</c:v>
                </c:pt>
                <c:pt idx="6">
                  <c:v>0.53064527500000003</c:v>
                </c:pt>
                <c:pt idx="7">
                  <c:v>3.3306458750000001</c:v>
                </c:pt>
                <c:pt idx="8">
                  <c:v>1.6711148742250002</c:v>
                </c:pt>
                <c:pt idx="9">
                  <c:v>6.7741950000000002E-4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CD-D947-BB91-28B693C9D672}"/>
            </c:ext>
          </c:extLst>
        </c:ser>
        <c:ser>
          <c:idx val="5"/>
          <c:order val="3"/>
          <c:tx>
            <c:strRef>
              <c:f>'Wic Crk'!$AT$3</c:f>
              <c:strCache>
                <c:ptCount val="1"/>
              </c:strCache>
            </c:strRef>
          </c:tx>
          <c:cat>
            <c:strRef>
              <c:f>'Wic Crk'!$AO$4:$AP$13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Crk'!$AT$4:$AT$13</c:f>
            </c:numRef>
          </c:val>
          <c:smooth val="0"/>
          <c:extLst>
            <c:ext xmlns:c16="http://schemas.microsoft.com/office/drawing/2014/chart" uri="{C3380CC4-5D6E-409C-BE32-E72D297353CC}">
              <c16:uniqueId val="{00000003-51CD-D947-BB91-28B693C9D672}"/>
            </c:ext>
          </c:extLst>
        </c:ser>
        <c:ser>
          <c:idx val="3"/>
          <c:order val="4"/>
          <c:tx>
            <c:strRef>
              <c:f>'Wic Crk'!$AU$3</c:f>
              <c:strCache>
                <c:ptCount val="1"/>
                <c:pt idx="0">
                  <c:v>18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'Wic Crk'!$AO$4:$AP$13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Crk'!$AU$4:$AU$13</c:f>
              <c:numCache>
                <c:formatCode>General</c:formatCode>
                <c:ptCount val="10"/>
                <c:pt idx="0">
                  <c:v>1.8177423250000002</c:v>
                </c:pt>
                <c:pt idx="1">
                  <c:v>1.4553228925000001</c:v>
                </c:pt>
                <c:pt idx="2">
                  <c:v>2.4500005249999997</c:v>
                </c:pt>
                <c:pt idx="3">
                  <c:v>2.5741941000000002</c:v>
                </c:pt>
                <c:pt idx="4">
                  <c:v>4.7216139149999998</c:v>
                </c:pt>
                <c:pt idx="5">
                  <c:v>1.9825810699999997</c:v>
                </c:pt>
                <c:pt idx="6">
                  <c:v>2.1779036924999997</c:v>
                </c:pt>
                <c:pt idx="7">
                  <c:v>2.9241941749999998</c:v>
                </c:pt>
                <c:pt idx="8">
                  <c:v>2.9130280435750002</c:v>
                </c:pt>
                <c:pt idx="9">
                  <c:v>4.7419364999999998E-4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CD-D947-BB91-28B693C9D672}"/>
            </c:ext>
          </c:extLst>
        </c:ser>
        <c:ser>
          <c:idx val="4"/>
          <c:order val="5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'Wic Crk'!$AO$4:$AP$13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Crk'!$AX$4:$AX$13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CD-D947-BB91-28B693C9D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720672"/>
        <c:axId val="723721064"/>
      </c:lineChart>
      <c:catAx>
        <c:axId val="72372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721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3721064"/>
        <c:scaling>
          <c:orientation val="minMax"/>
          <c:max val="9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 
</a:t>
                </a:r>
              </a:p>
            </c:rich>
          </c:tx>
          <c:layout>
            <c:manualLayout>
              <c:xMode val="edge"/>
              <c:yMode val="edge"/>
              <c:x val="1.0204081632653071E-2"/>
              <c:y val="0.440678677877129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7206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2653104076276177"/>
          <c:y val="0.89830650829663194"/>
          <c:w val="0.29795939793240173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Wicomico Creek PO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4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P</a:t>
            </a:r>
          </a:p>
        </c:rich>
      </c:tx>
      <c:layout>
        <c:manualLayout>
          <c:xMode val="edge"/>
          <c:yMode val="edge"/>
          <c:x val="0.34081675504847642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48991997161998"/>
          <c:y val="0.16949180596498603"/>
          <c:w val="0.84693961947905383"/>
          <c:h val="0.63050951818974854"/>
        </c:manualLayout>
      </c:layout>
      <c:lineChart>
        <c:grouping val="standard"/>
        <c:varyColors val="0"/>
        <c:ser>
          <c:idx val="0"/>
          <c:order val="0"/>
          <c:tx>
            <c:strRef>
              <c:f>'Wic Crk'!$AQ$16</c:f>
              <c:strCache>
                <c:ptCount val="1"/>
                <c:pt idx="0">
                  <c:v>16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'Wic Crk'!$AO$17:$AP$26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Crk'!$AQ$17:$AQ$26</c:f>
              <c:numCache>
                <c:formatCode>General</c:formatCode>
                <c:ptCount val="10"/>
                <c:pt idx="0">
                  <c:v>0.1047473718</c:v>
                </c:pt>
                <c:pt idx="1">
                  <c:v>0.10621579289999999</c:v>
                </c:pt>
                <c:pt idx="2">
                  <c:v>0.10181052959999999</c:v>
                </c:pt>
                <c:pt idx="3">
                  <c:v>6.31421073E-2</c:v>
                </c:pt>
                <c:pt idx="4">
                  <c:v>6.62421074E-2</c:v>
                </c:pt>
                <c:pt idx="5">
                  <c:v>5.8247370299999997E-2</c:v>
                </c:pt>
                <c:pt idx="6">
                  <c:v>4.5847369900000004E-2</c:v>
                </c:pt>
                <c:pt idx="7">
                  <c:v>3.8505264399999996E-2</c:v>
                </c:pt>
                <c:pt idx="9">
                  <c:v>3.2305264200000003E-2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D-ED47-9BE8-704A4144F4C1}"/>
            </c:ext>
          </c:extLst>
        </c:ser>
        <c:ser>
          <c:idx val="1"/>
          <c:order val="1"/>
          <c:tx>
            <c:strRef>
              <c:f>'Wic Crk'!$AR$16</c:f>
              <c:strCache>
                <c:ptCount val="1"/>
              </c:strCache>
            </c:strRef>
          </c:tx>
          <c:cat>
            <c:strRef>
              <c:f>'Wic Crk'!$AO$17:$AP$26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Crk'!$AR$17:$AR$26</c:f>
            </c:numRef>
          </c:val>
          <c:smooth val="0"/>
          <c:extLst>
            <c:ext xmlns:c16="http://schemas.microsoft.com/office/drawing/2014/chart" uri="{C3380CC4-5D6E-409C-BE32-E72D297353CC}">
              <c16:uniqueId val="{00000001-29DD-ED47-9BE8-704A4144F4C1}"/>
            </c:ext>
          </c:extLst>
        </c:ser>
        <c:ser>
          <c:idx val="2"/>
          <c:order val="2"/>
          <c:tx>
            <c:strRef>
              <c:f>'Wic Crk'!$AS$16</c:f>
              <c:strCache>
                <c:ptCount val="1"/>
                <c:pt idx="0">
                  <c:v>17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'Wic Crk'!$AO$17:$AP$26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Crk'!$AS$17:$AS$26</c:f>
              <c:numCache>
                <c:formatCode>General</c:formatCode>
                <c:ptCount val="10"/>
                <c:pt idx="0">
                  <c:v>3.9810527599999999E-2</c:v>
                </c:pt>
                <c:pt idx="1">
                  <c:v>4.7152633100000001E-2</c:v>
                </c:pt>
                <c:pt idx="2">
                  <c:v>8.0110528899999991E-2</c:v>
                </c:pt>
                <c:pt idx="3">
                  <c:v>3.93210539E-2</c:v>
                </c:pt>
                <c:pt idx="4">
                  <c:v>3.6764913466666667E-2</c:v>
                </c:pt>
                <c:pt idx="5">
                  <c:v>5.3842107E-2</c:v>
                </c:pt>
                <c:pt idx="6">
                  <c:v>2.2842106000000001E-2</c:v>
                </c:pt>
                <c:pt idx="7">
                  <c:v>3.9157895999999998E-2</c:v>
                </c:pt>
                <c:pt idx="8">
                  <c:v>2.6105263999999999E-3</c:v>
                </c:pt>
                <c:pt idx="9">
                  <c:v>8.8105266000000002E-3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D-ED47-9BE8-704A4144F4C1}"/>
            </c:ext>
          </c:extLst>
        </c:ser>
        <c:ser>
          <c:idx val="5"/>
          <c:order val="3"/>
          <c:tx>
            <c:strRef>
              <c:f>'Wic Crk'!$AT$16</c:f>
              <c:strCache>
                <c:ptCount val="1"/>
              </c:strCache>
            </c:strRef>
          </c:tx>
          <c:cat>
            <c:strRef>
              <c:f>'Wic Crk'!$AO$17:$AP$26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Crk'!$AT$17:$AT$26</c:f>
            </c:numRef>
          </c:val>
          <c:smooth val="0"/>
          <c:extLst>
            <c:ext xmlns:c16="http://schemas.microsoft.com/office/drawing/2014/chart" uri="{C3380CC4-5D6E-409C-BE32-E72D297353CC}">
              <c16:uniqueId val="{00000003-29DD-ED47-9BE8-704A4144F4C1}"/>
            </c:ext>
          </c:extLst>
        </c:ser>
        <c:ser>
          <c:idx val="3"/>
          <c:order val="4"/>
          <c:tx>
            <c:strRef>
              <c:f>'Wic Crk'!$AU$16</c:f>
              <c:strCache>
                <c:ptCount val="1"/>
                <c:pt idx="0">
                  <c:v>18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'Wic Crk'!$AO$17:$AP$26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Crk'!$AU$17:$AU$26</c:f>
              <c:numCache>
                <c:formatCode>General</c:formatCode>
                <c:ptCount val="10"/>
                <c:pt idx="0">
                  <c:v>7.6684212999999987E-2</c:v>
                </c:pt>
                <c:pt idx="1">
                  <c:v>9.8547371599999989E-2</c:v>
                </c:pt>
                <c:pt idx="2">
                  <c:v>5.4984212300000002E-2</c:v>
                </c:pt>
                <c:pt idx="3">
                  <c:v>4.50315804E-2</c:v>
                </c:pt>
                <c:pt idx="4">
                  <c:v>7.0266668933333318E-2</c:v>
                </c:pt>
                <c:pt idx="5">
                  <c:v>3.93210539E-2</c:v>
                </c:pt>
                <c:pt idx="6">
                  <c:v>4.2421054E-2</c:v>
                </c:pt>
                <c:pt idx="7">
                  <c:v>2.6594737699999999E-2</c:v>
                </c:pt>
                <c:pt idx="8">
                  <c:v>9.1368423999999993E-3</c:v>
                </c:pt>
                <c:pt idx="9">
                  <c:v>5.2536843799999997E-2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DD-ED47-9BE8-704A4144F4C1}"/>
            </c:ext>
          </c:extLst>
        </c:ser>
        <c:ser>
          <c:idx val="4"/>
          <c:order val="5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'Wic Crk'!$AO$17:$AP$26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Crk'!$AX$17:$AX$26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DD-ED47-9BE8-704A4144F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721848"/>
        <c:axId val="723722240"/>
      </c:lineChart>
      <c:catAx>
        <c:axId val="72372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72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3722240"/>
        <c:scaling>
          <c:orientation val="minMax"/>
          <c:max val="0.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 </a:t>
                </a:r>
              </a:p>
            </c:rich>
          </c:tx>
          <c:layout>
            <c:manualLayout>
              <c:xMode val="edge"/>
              <c:yMode val="edge"/>
              <c:x val="1.8367346938775512E-2"/>
              <c:y val="0.430509186351706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721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612287749745618"/>
          <c:y val="0.9084759998220554"/>
          <c:w val="0.29795939793240178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Wicomico Creek Chl-a</a:t>
            </a:r>
          </a:p>
        </c:rich>
      </c:tx>
      <c:layout>
        <c:manualLayout>
          <c:xMode val="edge"/>
          <c:yMode val="edge"/>
          <c:x val="0.35306165300766001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796007848381543E-2"/>
          <c:y val="0.15932229760708691"/>
          <c:w val="0.88163353160229152"/>
          <c:h val="0.61356033759324968"/>
        </c:manualLayout>
      </c:layout>
      <c:lineChart>
        <c:grouping val="standard"/>
        <c:varyColors val="0"/>
        <c:ser>
          <c:idx val="0"/>
          <c:order val="0"/>
          <c:tx>
            <c:strRef>
              <c:f>'Wic Crk'!$Y$28</c:f>
              <c:strCache>
                <c:ptCount val="1"/>
                <c:pt idx="0">
                  <c:v>16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'Wic Crk'!$X$29:$X$38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Crk'!$Y$29:$Y$38</c:f>
              <c:numCache>
                <c:formatCode>General</c:formatCode>
                <c:ptCount val="10"/>
                <c:pt idx="0">
                  <c:v>6.4</c:v>
                </c:pt>
                <c:pt idx="1">
                  <c:v>5.6999999999999993</c:v>
                </c:pt>
                <c:pt idx="2">
                  <c:v>6.95</c:v>
                </c:pt>
                <c:pt idx="3">
                  <c:v>11.7</c:v>
                </c:pt>
                <c:pt idx="4">
                  <c:v>9.1999999999999993</c:v>
                </c:pt>
                <c:pt idx="5">
                  <c:v>5.3</c:v>
                </c:pt>
                <c:pt idx="6">
                  <c:v>10.5</c:v>
                </c:pt>
                <c:pt idx="7">
                  <c:v>23.4</c:v>
                </c:pt>
                <c:pt idx="8">
                  <c:v>10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6-DB4A-8EDA-74EEBF22BD2B}"/>
            </c:ext>
          </c:extLst>
        </c:ser>
        <c:ser>
          <c:idx val="1"/>
          <c:order val="1"/>
          <c:tx>
            <c:strRef>
              <c:f>'Wic Crk'!$Z$28</c:f>
              <c:strCache>
                <c:ptCount val="1"/>
                <c:pt idx="0">
                  <c:v>17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'Wic Crk'!$X$29:$X$38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Crk'!$Z$29:$Z$38</c:f>
              <c:numCache>
                <c:formatCode>General</c:formatCode>
                <c:ptCount val="10"/>
                <c:pt idx="0">
                  <c:v>17.899999999999999</c:v>
                </c:pt>
                <c:pt idx="1">
                  <c:v>27.9</c:v>
                </c:pt>
                <c:pt idx="2">
                  <c:v>10.65</c:v>
                </c:pt>
                <c:pt idx="3">
                  <c:v>10.65</c:v>
                </c:pt>
                <c:pt idx="4">
                  <c:v>42.433333333333337</c:v>
                </c:pt>
                <c:pt idx="5">
                  <c:v>26.3</c:v>
                </c:pt>
                <c:pt idx="6">
                  <c:v>18.100000000000001</c:v>
                </c:pt>
                <c:pt idx="7">
                  <c:v>26.950000000000003</c:v>
                </c:pt>
                <c:pt idx="8">
                  <c:v>33.150000000000006</c:v>
                </c:pt>
                <c:pt idx="9">
                  <c:v>34.799999999999997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6-DB4A-8EDA-74EEBF22BD2B}"/>
            </c:ext>
          </c:extLst>
        </c:ser>
        <c:ser>
          <c:idx val="2"/>
          <c:order val="2"/>
          <c:tx>
            <c:strRef>
              <c:f>'Wic Crk'!$AA$28</c:f>
              <c:strCache>
                <c:ptCount val="1"/>
                <c:pt idx="0">
                  <c:v>18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'Wic Crk'!$X$29:$X$38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Crk'!$AA$29:$AA$38</c:f>
              <c:numCache>
                <c:formatCode>General</c:formatCode>
                <c:ptCount val="10"/>
                <c:pt idx="0">
                  <c:v>9.6999999999999993</c:v>
                </c:pt>
                <c:pt idx="1">
                  <c:v>10.199999999999999</c:v>
                </c:pt>
                <c:pt idx="2">
                  <c:v>19.600000000000001</c:v>
                </c:pt>
                <c:pt idx="3">
                  <c:v>9.6</c:v>
                </c:pt>
                <c:pt idx="4">
                  <c:v>15.133333333333333</c:v>
                </c:pt>
                <c:pt idx="5">
                  <c:v>23.4</c:v>
                </c:pt>
                <c:pt idx="6">
                  <c:v>16.55</c:v>
                </c:pt>
                <c:pt idx="7">
                  <c:v>19</c:v>
                </c:pt>
                <c:pt idx="8">
                  <c:v>15.5</c:v>
                </c:pt>
                <c:pt idx="9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F6-DB4A-8EDA-74EEBF22BD2B}"/>
            </c:ext>
          </c:extLst>
        </c:ser>
        <c:ser>
          <c:idx val="3"/>
          <c:order val="3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'Wic Crk'!$X$29:$X$38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Crk'!$AC$29:$AC$38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F6-DB4A-8EDA-74EEBF22BD2B}"/>
            </c:ext>
          </c:extLst>
        </c:ser>
        <c:ser>
          <c:idx val="4"/>
          <c:order val="4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'Wic Crk'!$X$29:$X$38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Crk'!$AC$29:$AC$38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F6-DB4A-8EDA-74EEBF22BD2B}"/>
            </c:ext>
          </c:extLst>
        </c:ser>
        <c:ser>
          <c:idx val="5"/>
          <c:order val="5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'Wic Crk'!$X$29:$X$38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Crk'!$AD$29:$AD$38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F6-DB4A-8EDA-74EEBF22B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95072"/>
        <c:axId val="724395464"/>
      </c:lineChart>
      <c:catAx>
        <c:axId val="7243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4395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4395464"/>
        <c:scaling>
          <c:orientation val="minMax"/>
          <c:max val="1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0204081632653071E-2"/>
              <c:y val="0.416949864317808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4395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8163308157908832"/>
          <c:y val="0.90508616931358155"/>
          <c:w val="0.29795939793240173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Wicomico Creek DO</a:t>
            </a:r>
          </a:p>
        </c:rich>
      </c:tx>
      <c:layout>
        <c:manualLayout>
          <c:xMode val="edge"/>
          <c:yMode val="edge"/>
          <c:x val="0.36734736729337442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71128000663E-2"/>
          <c:y val="0.18644098656148497"/>
          <c:w val="0.8857151683226725"/>
          <c:h val="0.62034000983184889"/>
        </c:manualLayout>
      </c:layout>
      <c:lineChart>
        <c:grouping val="standard"/>
        <c:varyColors val="0"/>
        <c:ser>
          <c:idx val="0"/>
          <c:order val="0"/>
          <c:tx>
            <c:strRef>
              <c:f>'Wic Crk'!$Y$41</c:f>
              <c:strCache>
                <c:ptCount val="1"/>
                <c:pt idx="0">
                  <c:v>16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'Wic Crk'!$X$42:$X$51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Crk'!$Y$42:$Y$51</c:f>
              <c:numCache>
                <c:formatCode>General</c:formatCode>
                <c:ptCount val="10"/>
                <c:pt idx="0">
                  <c:v>12.2</c:v>
                </c:pt>
                <c:pt idx="1">
                  <c:v>10.065000000000001</c:v>
                </c:pt>
                <c:pt idx="2">
                  <c:v>8.34</c:v>
                </c:pt>
                <c:pt idx="3">
                  <c:v>7.8000000000000007</c:v>
                </c:pt>
                <c:pt idx="4">
                  <c:v>9.64</c:v>
                </c:pt>
                <c:pt idx="5">
                  <c:v>6.98</c:v>
                </c:pt>
                <c:pt idx="6">
                  <c:v>13.04</c:v>
                </c:pt>
                <c:pt idx="7">
                  <c:v>9.5</c:v>
                </c:pt>
                <c:pt idx="8">
                  <c:v>7.44</c:v>
                </c:pt>
                <c:pt idx="9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7-8444-AD52-0D4BF9403EB2}"/>
            </c:ext>
          </c:extLst>
        </c:ser>
        <c:ser>
          <c:idx val="1"/>
          <c:order val="1"/>
          <c:tx>
            <c:strRef>
              <c:f>'Wic Crk'!$Z$41</c:f>
              <c:strCache>
                <c:ptCount val="1"/>
                <c:pt idx="0">
                  <c:v>17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'Wic Crk'!$X$42:$X$51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Crk'!$Z$42:$Z$51</c:f>
              <c:numCache>
                <c:formatCode>General</c:formatCode>
                <c:ptCount val="10"/>
                <c:pt idx="0">
                  <c:v>8.5399999999999991</c:v>
                </c:pt>
                <c:pt idx="1">
                  <c:v>8.8049999999999997</c:v>
                </c:pt>
                <c:pt idx="2">
                  <c:v>8.3650000000000002</c:v>
                </c:pt>
                <c:pt idx="3">
                  <c:v>6.41</c:v>
                </c:pt>
                <c:pt idx="4">
                  <c:v>7.7100000000000009</c:v>
                </c:pt>
                <c:pt idx="5">
                  <c:v>4.7750000000000004</c:v>
                </c:pt>
                <c:pt idx="6">
                  <c:v>2.35</c:v>
                </c:pt>
                <c:pt idx="7">
                  <c:v>4.21</c:v>
                </c:pt>
                <c:pt idx="8">
                  <c:v>12.155000000000001</c:v>
                </c:pt>
                <c:pt idx="9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7-8444-AD52-0D4BF9403EB2}"/>
            </c:ext>
          </c:extLst>
        </c:ser>
        <c:ser>
          <c:idx val="2"/>
          <c:order val="2"/>
          <c:tx>
            <c:strRef>
              <c:f>'Wic Crk'!$AA$41</c:f>
              <c:strCache>
                <c:ptCount val="1"/>
                <c:pt idx="0">
                  <c:v>18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'Wic Crk'!$X$42:$X$51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Crk'!$AA$42:$AA$51</c:f>
              <c:numCache>
                <c:formatCode>General</c:formatCode>
                <c:ptCount val="10"/>
                <c:pt idx="0">
                  <c:v>9.4</c:v>
                </c:pt>
                <c:pt idx="1">
                  <c:v>8.48</c:v>
                </c:pt>
                <c:pt idx="2">
                  <c:v>5.9049999999999994</c:v>
                </c:pt>
                <c:pt idx="3">
                  <c:v>6.59</c:v>
                </c:pt>
                <c:pt idx="4">
                  <c:v>7.7100000000000009</c:v>
                </c:pt>
                <c:pt idx="5">
                  <c:v>6.58</c:v>
                </c:pt>
                <c:pt idx="6">
                  <c:v>2.96</c:v>
                </c:pt>
                <c:pt idx="7">
                  <c:v>3.5300000000000002</c:v>
                </c:pt>
                <c:pt idx="8">
                  <c:v>6.8949999999999996</c:v>
                </c:pt>
                <c:pt idx="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17-8444-AD52-0D4BF9403EB2}"/>
            </c:ext>
          </c:extLst>
        </c:ser>
        <c:ser>
          <c:idx val="3"/>
          <c:order val="3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'Wic Crk'!$X$42:$X$51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Crk'!$AC$42:$AC$51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17-8444-AD52-0D4BF9403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96248"/>
        <c:axId val="724396640"/>
      </c:lineChart>
      <c:catAx>
        <c:axId val="724396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4396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4396640"/>
        <c:scaling>
          <c:orientation val="minMax"/>
          <c:max val="1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204081632653071E-2"/>
              <c:y val="0.440678677877129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4396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36938818361990527"/>
          <c:y val="0.9084759998220554"/>
          <c:w val="0.29795939793240173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Wicomico Creek water clarity</a:t>
            </a:r>
          </a:p>
        </c:rich>
      </c:tx>
      <c:layout>
        <c:manualLayout>
          <c:xMode val="edge"/>
          <c:yMode val="edge"/>
          <c:x val="0.30612266323852416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16337309009599"/>
          <c:y val="0.15932229760708691"/>
          <c:w val="0.86326616636057762"/>
          <c:h val="0.61356033759324968"/>
        </c:manualLayout>
      </c:layout>
      <c:lineChart>
        <c:grouping val="standard"/>
        <c:varyColors val="0"/>
        <c:ser>
          <c:idx val="0"/>
          <c:order val="0"/>
          <c:tx>
            <c:strRef>
              <c:f>'Wic Crk'!$Y$54</c:f>
              <c:strCache>
                <c:ptCount val="1"/>
                <c:pt idx="0">
                  <c:v>16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'Wic Crk'!$X$55:$X$64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Crk'!$Y$55:$Y$64</c:f>
              <c:numCache>
                <c:formatCode>General</c:formatCode>
                <c:ptCount val="10"/>
                <c:pt idx="0">
                  <c:v>8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0-C64B-ABBE-AD9B170D5F9B}"/>
            </c:ext>
          </c:extLst>
        </c:ser>
        <c:ser>
          <c:idx val="1"/>
          <c:order val="1"/>
          <c:tx>
            <c:strRef>
              <c:f>'Wic Crk'!$Z$54</c:f>
              <c:strCache>
                <c:ptCount val="1"/>
                <c:pt idx="0">
                  <c:v>17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'Wic Crk'!$X$55:$X$64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Crk'!$Z$55:$Z$64</c:f>
              <c:numCache>
                <c:formatCode>General</c:formatCode>
                <c:ptCount val="10"/>
                <c:pt idx="0">
                  <c:v>12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14.3</c:v>
                </c:pt>
                <c:pt idx="5">
                  <c:v>21</c:v>
                </c:pt>
                <c:pt idx="6">
                  <c:v>18</c:v>
                </c:pt>
                <c:pt idx="7">
                  <c:v>24.5</c:v>
                </c:pt>
                <c:pt idx="8">
                  <c:v>22.5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0-C64B-ABBE-AD9B170D5F9B}"/>
            </c:ext>
          </c:extLst>
        </c:ser>
        <c:ser>
          <c:idx val="2"/>
          <c:order val="2"/>
          <c:tx>
            <c:strRef>
              <c:f>'Wic Crk'!$AA$54</c:f>
              <c:strCache>
                <c:ptCount val="1"/>
                <c:pt idx="0">
                  <c:v>18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'Wic Crk'!$X$55:$X$64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Crk'!$AA$55:$AA$64</c:f>
              <c:numCache>
                <c:formatCode>General</c:formatCode>
                <c:ptCount val="10"/>
                <c:pt idx="0">
                  <c:v>16</c:v>
                </c:pt>
                <c:pt idx="1">
                  <c:v>12</c:v>
                </c:pt>
                <c:pt idx="2">
                  <c:v>14</c:v>
                </c:pt>
                <c:pt idx="3">
                  <c:v>14.5</c:v>
                </c:pt>
                <c:pt idx="4">
                  <c:v>15.3</c:v>
                </c:pt>
                <c:pt idx="5">
                  <c:v>22.5</c:v>
                </c:pt>
                <c:pt idx="6">
                  <c:v>18.5</c:v>
                </c:pt>
                <c:pt idx="7">
                  <c:v>18.5</c:v>
                </c:pt>
                <c:pt idx="8">
                  <c:v>24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F0-C64B-ABBE-AD9B170D5F9B}"/>
            </c:ext>
          </c:extLst>
        </c:ser>
        <c:ser>
          <c:idx val="3"/>
          <c:order val="3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'Wic Crk'!$X$55:$X$64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'Wic Crk'!$AC$55:$AC$64</c:f>
              <c:numCache>
                <c:formatCode>General</c:formatCode>
                <c:ptCount val="10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F0-C64B-ABBE-AD9B170D5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97424"/>
        <c:axId val="724397816"/>
      </c:lineChart>
      <c:catAx>
        <c:axId val="72439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4397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4397816"/>
        <c:scaling>
          <c:orientation val="minMax"/>
          <c:max val="4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inches</a:t>
                </a:r>
              </a:p>
            </c:rich>
          </c:tx>
          <c:layout>
            <c:manualLayout>
              <c:xMode val="edge"/>
              <c:yMode val="edge"/>
              <c:x val="2.0408163265306138E-2"/>
              <c:y val="0.396610881266960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4397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38775553055868017"/>
          <c:y val="0.9084759998220554"/>
          <c:w val="0.29795939793240178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44766146993338"/>
          <c:y val="0.20817843866171004"/>
          <c:w val="0.80623608017817372"/>
          <c:h val="0.60966542750929442"/>
        </c:manualLayout>
      </c:layout>
      <c:lineChart>
        <c:grouping val="stacked"/>
        <c:varyColors val="0"/>
        <c:ser>
          <c:idx val="0"/>
          <c:order val="0"/>
          <c:tx>
            <c:v>2006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Salinity!$H$4:$H$13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Salinity!$I$4:$I$13</c:f>
              <c:numCache>
                <c:formatCode>0.00</c:formatCode>
                <c:ptCount val="10"/>
                <c:pt idx="0">
                  <c:v>1.0699999999999998</c:v>
                </c:pt>
                <c:pt idx="1">
                  <c:v>0.88589743589743586</c:v>
                </c:pt>
                <c:pt idx="2">
                  <c:v>0.99250000000000005</c:v>
                </c:pt>
                <c:pt idx="3">
                  <c:v>2.9483720930232562</c:v>
                </c:pt>
                <c:pt idx="4">
                  <c:v>1.2227027027027026</c:v>
                </c:pt>
                <c:pt idx="5">
                  <c:v>1.5520634920634921</c:v>
                </c:pt>
                <c:pt idx="6">
                  <c:v>1.2852631578947371</c:v>
                </c:pt>
                <c:pt idx="7">
                  <c:v>1.2416129032258068</c:v>
                </c:pt>
                <c:pt idx="8">
                  <c:v>0.79000000000000015</c:v>
                </c:pt>
                <c:pt idx="9">
                  <c:v>0.54937500000000006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6-814C-AA94-A2BBF9A4EAA9}"/>
            </c:ext>
          </c:extLst>
        </c:ser>
        <c:ser>
          <c:idx val="1"/>
          <c:order val="1"/>
          <c:tx>
            <c:v>2007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Salinity!$I$15:$I$24</c:f>
              <c:numCache>
                <c:formatCode>0.00</c:formatCode>
                <c:ptCount val="10"/>
                <c:pt idx="0">
                  <c:v>0.752</c:v>
                </c:pt>
                <c:pt idx="1">
                  <c:v>0.49819999999999998</c:v>
                </c:pt>
                <c:pt idx="2">
                  <c:v>1.042</c:v>
                </c:pt>
                <c:pt idx="3">
                  <c:v>1.334782608695652</c:v>
                </c:pt>
                <c:pt idx="4">
                  <c:v>1.8310769230769228</c:v>
                </c:pt>
                <c:pt idx="5">
                  <c:v>2.1593333333333335</c:v>
                </c:pt>
                <c:pt idx="6">
                  <c:v>2.6740909090909089</c:v>
                </c:pt>
                <c:pt idx="7">
                  <c:v>3.1037999999999997</c:v>
                </c:pt>
                <c:pt idx="8">
                  <c:v>2.6791891891891888</c:v>
                </c:pt>
                <c:pt idx="9">
                  <c:v>2.5099999999999998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6-814C-AA94-A2BBF9A4E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404872"/>
        <c:axId val="724405264"/>
      </c:lineChart>
      <c:catAx>
        <c:axId val="724404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4405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4405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Salinity (ppt)</a:t>
                </a:r>
              </a:p>
            </c:rich>
          </c:tx>
          <c:layout>
            <c:manualLayout>
              <c:xMode val="edge"/>
              <c:yMode val="edge"/>
              <c:x val="3.3407572383073549E-2"/>
              <c:y val="0.289962825278810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44048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369710467706019"/>
          <c:y val="0.12267657992565069"/>
          <c:w val="0.29621380846325168"/>
          <c:h val="8.55018587360596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49220489977746"/>
          <c:y val="8.8709677419354829E-2"/>
          <c:w val="0.78173719376391959"/>
          <c:h val="0.7258064516129032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[1]Sheet1!$B$2:$B$20</c:f>
              <c:strCache>
                <c:ptCount val="19"/>
                <c:pt idx="0">
                  <c:v>Mar</c:v>
                </c:pt>
                <c:pt idx="1">
                  <c:v>April</c:v>
                </c:pt>
                <c:pt idx="2">
                  <c:v>April</c:v>
                </c:pt>
                <c:pt idx="3">
                  <c:v>May</c:v>
                </c:pt>
                <c:pt idx="4">
                  <c:v>May</c:v>
                </c:pt>
                <c:pt idx="5">
                  <c:v>June</c:v>
                </c:pt>
                <c:pt idx="6">
                  <c:v>June</c:v>
                </c:pt>
                <c:pt idx="7">
                  <c:v>July</c:v>
                </c:pt>
                <c:pt idx="8">
                  <c:v>July</c:v>
                </c:pt>
                <c:pt idx="9">
                  <c:v>July</c:v>
                </c:pt>
                <c:pt idx="10">
                  <c:v>Aug</c:v>
                </c:pt>
                <c:pt idx="11">
                  <c:v>Aug</c:v>
                </c:pt>
                <c:pt idx="12">
                  <c:v>Sept</c:v>
                </c:pt>
                <c:pt idx="13">
                  <c:v>Sept</c:v>
                </c:pt>
                <c:pt idx="14">
                  <c:v>Oct</c:v>
                </c:pt>
                <c:pt idx="15">
                  <c:v>Oct</c:v>
                </c:pt>
                <c:pt idx="16">
                  <c:v>Nov</c:v>
                </c:pt>
                <c:pt idx="17">
                  <c:v>Nov</c:v>
                </c:pt>
                <c:pt idx="18">
                  <c:v>Dec</c:v>
                </c:pt>
              </c:strCache>
            </c:strRef>
          </c:cat>
          <c:val>
            <c:numRef>
              <c:f>[1]Sheet1!$C$2:$C$20</c:f>
              <c:numCache>
                <c:formatCode>General</c:formatCode>
                <c:ptCount val="19"/>
                <c:pt idx="0">
                  <c:v>2.8</c:v>
                </c:pt>
                <c:pt idx="1">
                  <c:v>0.03</c:v>
                </c:pt>
                <c:pt idx="2">
                  <c:v>3.61</c:v>
                </c:pt>
                <c:pt idx="3">
                  <c:v>0.68</c:v>
                </c:pt>
                <c:pt idx="4">
                  <c:v>0.76</c:v>
                </c:pt>
                <c:pt idx="5">
                  <c:v>1.4</c:v>
                </c:pt>
                <c:pt idx="6">
                  <c:v>0.35</c:v>
                </c:pt>
                <c:pt idx="7">
                  <c:v>0.91</c:v>
                </c:pt>
                <c:pt idx="8">
                  <c:v>0.13</c:v>
                </c:pt>
                <c:pt idx="9">
                  <c:v>0.36</c:v>
                </c:pt>
                <c:pt idx="10">
                  <c:v>0.65</c:v>
                </c:pt>
                <c:pt idx="11">
                  <c:v>1.21</c:v>
                </c:pt>
                <c:pt idx="12">
                  <c:v>0.88</c:v>
                </c:pt>
                <c:pt idx="13">
                  <c:v>0.61</c:v>
                </c:pt>
                <c:pt idx="14">
                  <c:v>0.51</c:v>
                </c:pt>
                <c:pt idx="15">
                  <c:v>0.55000000000000004</c:v>
                </c:pt>
                <c:pt idx="16">
                  <c:v>2.13</c:v>
                </c:pt>
                <c:pt idx="17">
                  <c:v>0.48</c:v>
                </c:pt>
                <c:pt idx="18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7-3E4D-9CA5-40CBCB2D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406048"/>
        <c:axId val="724406440"/>
      </c:lineChart>
      <c:catAx>
        <c:axId val="72440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440644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24406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Rainfall Abundance (in)</a:t>
                </a:r>
              </a:p>
            </c:rich>
          </c:tx>
          <c:layout>
            <c:manualLayout>
              <c:xMode val="edge"/>
              <c:yMode val="edge"/>
              <c:x val="2.4498886414253896E-2"/>
              <c:y val="0.116935483870967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44060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-3" verticalDpi="0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2007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081646685314395"/>
          <c:y val="7.434944237918216E-2"/>
          <c:w val="0.83061307259753014"/>
          <c:h val="0.7583643122676579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[2]Sheet1!$B$2:$B$20</c:f>
              <c:strCache>
                <c:ptCount val="19"/>
                <c:pt idx="0">
                  <c:v>Mar</c:v>
                </c:pt>
                <c:pt idx="1">
                  <c:v>April</c:v>
                </c:pt>
                <c:pt idx="2">
                  <c:v>April</c:v>
                </c:pt>
                <c:pt idx="3">
                  <c:v>May</c:v>
                </c:pt>
                <c:pt idx="4">
                  <c:v>May</c:v>
                </c:pt>
                <c:pt idx="5">
                  <c:v>June</c:v>
                </c:pt>
                <c:pt idx="6">
                  <c:v>June</c:v>
                </c:pt>
                <c:pt idx="7">
                  <c:v>July</c:v>
                </c:pt>
                <c:pt idx="8">
                  <c:v>July</c:v>
                </c:pt>
                <c:pt idx="9">
                  <c:v>July</c:v>
                </c:pt>
                <c:pt idx="10">
                  <c:v>Aug</c:v>
                </c:pt>
                <c:pt idx="11">
                  <c:v>Aug</c:v>
                </c:pt>
                <c:pt idx="12">
                  <c:v>Sept</c:v>
                </c:pt>
                <c:pt idx="13">
                  <c:v>Sept</c:v>
                </c:pt>
                <c:pt idx="14">
                  <c:v>Oct</c:v>
                </c:pt>
                <c:pt idx="15">
                  <c:v>Oct</c:v>
                </c:pt>
                <c:pt idx="16">
                  <c:v>Nov</c:v>
                </c:pt>
                <c:pt idx="17">
                  <c:v>Nov</c:v>
                </c:pt>
                <c:pt idx="18">
                  <c:v>Dec</c:v>
                </c:pt>
              </c:strCache>
            </c:strRef>
          </c:cat>
          <c:val>
            <c:numRef>
              <c:f>[2]Sheet1!$C$2:$C$20</c:f>
              <c:numCache>
                <c:formatCode>General</c:formatCode>
                <c:ptCount val="19"/>
                <c:pt idx="0">
                  <c:v>2.8</c:v>
                </c:pt>
                <c:pt idx="1">
                  <c:v>0.03</c:v>
                </c:pt>
                <c:pt idx="2">
                  <c:v>3.61</c:v>
                </c:pt>
                <c:pt idx="3">
                  <c:v>0.68</c:v>
                </c:pt>
                <c:pt idx="4">
                  <c:v>0.76</c:v>
                </c:pt>
                <c:pt idx="5">
                  <c:v>1.4</c:v>
                </c:pt>
                <c:pt idx="6">
                  <c:v>0.35</c:v>
                </c:pt>
                <c:pt idx="7">
                  <c:v>0.91</c:v>
                </c:pt>
                <c:pt idx="8">
                  <c:v>0.13</c:v>
                </c:pt>
                <c:pt idx="9">
                  <c:v>0.36</c:v>
                </c:pt>
                <c:pt idx="10">
                  <c:v>0.65</c:v>
                </c:pt>
                <c:pt idx="11">
                  <c:v>1.21</c:v>
                </c:pt>
                <c:pt idx="12">
                  <c:v>0.88</c:v>
                </c:pt>
                <c:pt idx="13">
                  <c:v>0.61</c:v>
                </c:pt>
                <c:pt idx="14">
                  <c:v>0.51</c:v>
                </c:pt>
                <c:pt idx="15">
                  <c:v>0.55000000000000004</c:v>
                </c:pt>
                <c:pt idx="16">
                  <c:v>2.13</c:v>
                </c:pt>
                <c:pt idx="17">
                  <c:v>0.48</c:v>
                </c:pt>
                <c:pt idx="18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2-F34F-85A1-1DA1807D6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407224"/>
        <c:axId val="724407616"/>
      </c:lineChart>
      <c:catAx>
        <c:axId val="72440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44076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724407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Rainfall Abundance (in)</a:t>
                </a:r>
              </a:p>
            </c:rich>
          </c:tx>
          <c:layout>
            <c:manualLayout>
              <c:xMode val="edge"/>
              <c:yMode val="edge"/>
              <c:x val="1.0204091800952449E-2"/>
              <c:y val="0.171003717472118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4407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Upper DO</a:t>
            </a:r>
          </a:p>
        </c:rich>
      </c:tx>
      <c:layout>
        <c:manualLayout>
          <c:xMode val="edge"/>
          <c:yMode val="edge"/>
          <c:x val="0.43584521384928754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6293279022409"/>
          <c:y val="0.20000033103868353"/>
          <c:w val="0.85132382892057079"/>
          <c:h val="0.5728823041616522"/>
        </c:manualLayout>
      </c:layout>
      <c:lineChart>
        <c:grouping val="standard"/>
        <c:varyColors val="0"/>
        <c:ser>
          <c:idx val="0"/>
          <c:order val="0"/>
          <c:tx>
            <c:strRef>
              <c:f>Upper!$X$40</c:f>
              <c:strCache>
                <c:ptCount val="1"/>
                <c:pt idx="0">
                  <c:v>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Upper!$W$41:$W$50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Upper!$X$41:$X$50</c:f>
              <c:numCache>
                <c:formatCode>General</c:formatCode>
                <c:ptCount val="10"/>
                <c:pt idx="0">
                  <c:v>8.9499999999999993</c:v>
                </c:pt>
                <c:pt idx="1">
                  <c:v>8.49</c:v>
                </c:pt>
                <c:pt idx="2">
                  <c:v>8.81</c:v>
                </c:pt>
                <c:pt idx="3">
                  <c:v>11.8</c:v>
                </c:pt>
                <c:pt idx="4">
                  <c:v>9.7100000000000009</c:v>
                </c:pt>
                <c:pt idx="5">
                  <c:v>9.5649999999999995</c:v>
                </c:pt>
                <c:pt idx="6">
                  <c:v>6.5</c:v>
                </c:pt>
                <c:pt idx="7">
                  <c:v>7.13</c:v>
                </c:pt>
                <c:pt idx="8">
                  <c:v>11.935</c:v>
                </c:pt>
                <c:pt idx="9">
                  <c:v>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8-ED43-A8C1-A316DFEDDC95}"/>
            </c:ext>
          </c:extLst>
        </c:ser>
        <c:ser>
          <c:idx val="1"/>
          <c:order val="1"/>
          <c:tx>
            <c:strRef>
              <c:f>Upper!$Y$40</c:f>
              <c:strCache>
                <c:ptCount val="1"/>
                <c:pt idx="0">
                  <c:v>8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Upper!$W$41:$W$50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Upper!$Y$41:$Y$50</c:f>
              <c:numCache>
                <c:formatCode>General</c:formatCode>
                <c:ptCount val="10"/>
                <c:pt idx="0">
                  <c:v>8.5399999999999991</c:v>
                </c:pt>
                <c:pt idx="1">
                  <c:v>8.83</c:v>
                </c:pt>
                <c:pt idx="2">
                  <c:v>8.5500000000000007</c:v>
                </c:pt>
                <c:pt idx="3">
                  <c:v>8.495000000000001</c:v>
                </c:pt>
                <c:pt idx="4">
                  <c:v>9.9500000000000011</c:v>
                </c:pt>
                <c:pt idx="5">
                  <c:v>7.27</c:v>
                </c:pt>
                <c:pt idx="6">
                  <c:v>2.4900000000000002</c:v>
                </c:pt>
                <c:pt idx="7">
                  <c:v>4.2750000000000004</c:v>
                </c:pt>
                <c:pt idx="8">
                  <c:v>3.67</c:v>
                </c:pt>
                <c:pt idx="9">
                  <c:v>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8-ED43-A8C1-A316DFEDDC95}"/>
            </c:ext>
          </c:extLst>
        </c:ser>
        <c:ser>
          <c:idx val="2"/>
          <c:order val="2"/>
          <c:tx>
            <c:strRef>
              <c:f>Upper!$Z$40</c:f>
              <c:strCache>
                <c:ptCount val="1"/>
                <c:pt idx="0">
                  <c:v>19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Upper!$W$41:$W$50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Upper!$Z$41:$Z$50</c:f>
              <c:numCache>
                <c:formatCode>General</c:formatCode>
                <c:ptCount val="10"/>
                <c:pt idx="0">
                  <c:v>8.84</c:v>
                </c:pt>
                <c:pt idx="1">
                  <c:v>9.6</c:v>
                </c:pt>
                <c:pt idx="2">
                  <c:v>10.035</c:v>
                </c:pt>
                <c:pt idx="3">
                  <c:v>9.9349999999999987</c:v>
                </c:pt>
                <c:pt idx="4">
                  <c:v>13.82</c:v>
                </c:pt>
                <c:pt idx="5">
                  <c:v>8.66</c:v>
                </c:pt>
                <c:pt idx="7">
                  <c:v>3.8050000000000002</c:v>
                </c:pt>
                <c:pt idx="8">
                  <c:v>6.87</c:v>
                </c:pt>
                <c:pt idx="9">
                  <c:v>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8-ED43-A8C1-A316DFEDDC95}"/>
            </c:ext>
          </c:extLst>
        </c:ser>
        <c:ser>
          <c:idx val="3"/>
          <c:order val="3"/>
          <c:tx>
            <c:strRef>
              <c:f>Upper!$AA$40</c:f>
              <c:strCache>
                <c:ptCount val="1"/>
                <c:pt idx="0">
                  <c:v>20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Upper!$W$41:$W$50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Upper!$AA$41:$AA$50</c:f>
              <c:numCache>
                <c:formatCode>General</c:formatCode>
                <c:ptCount val="10"/>
                <c:pt idx="0">
                  <c:v>9.6</c:v>
                </c:pt>
                <c:pt idx="1">
                  <c:v>8.32</c:v>
                </c:pt>
                <c:pt idx="2">
                  <c:v>10.58</c:v>
                </c:pt>
                <c:pt idx="3">
                  <c:v>13.115</c:v>
                </c:pt>
                <c:pt idx="4">
                  <c:v>11.28</c:v>
                </c:pt>
                <c:pt idx="5">
                  <c:v>6.8550000000000004</c:v>
                </c:pt>
                <c:pt idx="6">
                  <c:v>3.08</c:v>
                </c:pt>
                <c:pt idx="7">
                  <c:v>0.91</c:v>
                </c:pt>
                <c:pt idx="8">
                  <c:v>15.649999999999999</c:v>
                </c:pt>
                <c:pt idx="9">
                  <c:v>10.98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8-ED43-A8C1-A316DFEDDC95}"/>
            </c:ext>
          </c:extLst>
        </c:ser>
        <c:ser>
          <c:idx val="4"/>
          <c:order val="4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Upper!$W$41:$W$50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Upper!$AD$41:$AD$50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08-ED43-A8C1-A316DFEDDC95}"/>
            </c:ext>
          </c:extLst>
        </c:ser>
        <c:ser>
          <c:idx val="5"/>
          <c:order val="5"/>
          <c:tx>
            <c:strRef>
              <c:f>Upper!$AB$40</c:f>
              <c:strCache>
                <c:ptCount val="1"/>
                <c:pt idx="0">
                  <c:v>27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Upper!$W$41:$W$50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Upper!$AB$41:$AB$50</c:f>
              <c:numCache>
                <c:formatCode>General</c:formatCode>
                <c:ptCount val="10"/>
                <c:pt idx="1">
                  <c:v>7.56</c:v>
                </c:pt>
                <c:pt idx="2">
                  <c:v>9.5399999999999991</c:v>
                </c:pt>
                <c:pt idx="3">
                  <c:v>10</c:v>
                </c:pt>
                <c:pt idx="4">
                  <c:v>9.08</c:v>
                </c:pt>
                <c:pt idx="5">
                  <c:v>6.3250000000000002</c:v>
                </c:pt>
                <c:pt idx="6">
                  <c:v>1.01</c:v>
                </c:pt>
                <c:pt idx="7">
                  <c:v>8.49</c:v>
                </c:pt>
                <c:pt idx="8">
                  <c:v>6.0250000000000004</c:v>
                </c:pt>
                <c:pt idx="9">
                  <c:v>9.2899999999999991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08-ED43-A8C1-A316DFEDD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479456"/>
        <c:axId val="730479848"/>
      </c:lineChart>
      <c:catAx>
        <c:axId val="73047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0479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30479848"/>
        <c:scaling>
          <c:orientation val="minMax"/>
          <c:max val="1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2586558044806514E-2"/>
              <c:y val="0.430509186351706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0479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31364562118126282"/>
          <c:y val="0.90169633880510691"/>
          <c:w val="0.46435845213849292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paperSize="0" orientation="landscape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Ponds,</a:t>
            </a:r>
            <a:r>
              <a:rPr lang="en-US" baseline="0"/>
              <a:t> 2007</a:t>
            </a:r>
            <a:endParaRPr lang="en-US"/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3398993875765539"/>
                  <c:y val="0.1091466170895305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-0.0128x + 0.0704
R² = 0.2914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p=0.11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rainfall!$E$29:$E$38</c:f>
              <c:numCache>
                <c:formatCode>0.00</c:formatCode>
                <c:ptCount val="10"/>
                <c:pt idx="0">
                  <c:v>2.8</c:v>
                </c:pt>
                <c:pt idx="1">
                  <c:v>1.8199999999999998</c:v>
                </c:pt>
                <c:pt idx="2">
                  <c:v>0.72</c:v>
                </c:pt>
                <c:pt idx="3">
                  <c:v>0.875</c:v>
                </c:pt>
                <c:pt idx="4">
                  <c:v>0.46666666666666662</c:v>
                </c:pt>
                <c:pt idx="5">
                  <c:v>0.92999999999999994</c:v>
                </c:pt>
                <c:pt idx="6">
                  <c:v>0.745</c:v>
                </c:pt>
                <c:pt idx="7">
                  <c:v>0.53</c:v>
                </c:pt>
                <c:pt idx="8">
                  <c:v>1.3049999999999999</c:v>
                </c:pt>
                <c:pt idx="9">
                  <c:v>0.36</c:v>
                </c:pt>
              </c:numCache>
            </c:numRef>
          </c:xVal>
          <c:yVal>
            <c:numRef>
              <c:f>rainfall!$F$29:$F$38</c:f>
              <c:numCache>
                <c:formatCode>0.0000</c:formatCode>
                <c:ptCount val="10"/>
                <c:pt idx="0">
                  <c:v>2.6666666666666668E-2</c:v>
                </c:pt>
                <c:pt idx="1">
                  <c:v>4.7616374999999989E-2</c:v>
                </c:pt>
                <c:pt idx="2">
                  <c:v>5.1708409999999996E-2</c:v>
                </c:pt>
                <c:pt idx="3">
                  <c:v>6.8065177777777791E-2</c:v>
                </c:pt>
                <c:pt idx="4">
                  <c:v>8.4840004545454539E-2</c:v>
                </c:pt>
                <c:pt idx="5">
                  <c:v>6.7779059090909075E-2</c:v>
                </c:pt>
                <c:pt idx="6">
                  <c:v>6.0359627272727277E-2</c:v>
                </c:pt>
                <c:pt idx="7">
                  <c:v>6.6086669999999986E-2</c:v>
                </c:pt>
                <c:pt idx="8">
                  <c:v>6.4416725000000022E-2</c:v>
                </c:pt>
                <c:pt idx="9">
                  <c:v>3.1876842857142859E-2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33-244D-90F1-1D09F2EC6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08400"/>
        <c:axId val="724408792"/>
      </c:scatterChart>
      <c:valAx>
        <c:axId val="72440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rainfall,</a:t>
                </a:r>
                <a:r>
                  <a:rPr lang="en-US" baseline="0"/>
                  <a:t> in.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24408792"/>
        <c:crosses val="autoZero"/>
        <c:crossBetween val="midCat"/>
      </c:valAx>
      <c:valAx>
        <c:axId val="7244087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TP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7244084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Ponds, 2006 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140813303642898"/>
                  <c:y val="0.2156904580475828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0.0027x + 0.0446
R² = 0.1617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p=0.28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rainfall!$E$51:$E$59</c:f>
              <c:numCache>
                <c:formatCode>General</c:formatCode>
                <c:ptCount val="9"/>
                <c:pt idx="0">
                  <c:v>0.13</c:v>
                </c:pt>
                <c:pt idx="1">
                  <c:v>2.81</c:v>
                </c:pt>
                <c:pt idx="2">
                  <c:v>3.02</c:v>
                </c:pt>
                <c:pt idx="3">
                  <c:v>8.02</c:v>
                </c:pt>
                <c:pt idx="4">
                  <c:v>4.53</c:v>
                </c:pt>
                <c:pt idx="5">
                  <c:v>1.41</c:v>
                </c:pt>
                <c:pt idx="6">
                  <c:v>9.2799999999999994</c:v>
                </c:pt>
                <c:pt idx="7">
                  <c:v>6.9</c:v>
                </c:pt>
                <c:pt idx="8">
                  <c:v>6.21</c:v>
                </c:pt>
              </c:numCache>
            </c:numRef>
          </c:xVal>
          <c:yVal>
            <c:numRef>
              <c:f>rainfall!$F$51:$F$59</c:f>
              <c:numCache>
                <c:formatCode>General</c:formatCode>
                <c:ptCount val="9"/>
                <c:pt idx="0">
                  <c:v>2.5100000000000001E-2</c:v>
                </c:pt>
                <c:pt idx="1">
                  <c:v>5.7700000000000001E-2</c:v>
                </c:pt>
                <c:pt idx="2">
                  <c:v>4.1500000000000002E-2</c:v>
                </c:pt>
                <c:pt idx="3">
                  <c:v>6.1600000000000002E-2</c:v>
                </c:pt>
                <c:pt idx="4">
                  <c:v>9.9400000000000002E-2</c:v>
                </c:pt>
                <c:pt idx="5">
                  <c:v>4.9399999999999999E-2</c:v>
                </c:pt>
                <c:pt idx="6">
                  <c:v>5.4899999999999997E-2</c:v>
                </c:pt>
                <c:pt idx="7">
                  <c:v>5.1400000000000001E-2</c:v>
                </c:pt>
                <c:pt idx="8">
                  <c:v>7.5300000000000006E-2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1A-A148-9F6C-1B545D44D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09576"/>
        <c:axId val="724409968"/>
      </c:scatterChart>
      <c:valAx>
        <c:axId val="724409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rainfall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409968"/>
        <c:crosses val="autoZero"/>
        <c:crossBetween val="midCat"/>
      </c:valAx>
      <c:valAx>
        <c:axId val="724409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4095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Upper Wicomico, 2006 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9.9361915754732369E-2"/>
                  <c:y val="0.2843650258890269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-0.0026x + 0.0988
R² = 0.4402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p=0.05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rainfall!$E$51:$E$59</c:f>
              <c:numCache>
                <c:formatCode>General</c:formatCode>
                <c:ptCount val="9"/>
                <c:pt idx="0">
                  <c:v>0.13</c:v>
                </c:pt>
                <c:pt idx="1">
                  <c:v>2.81</c:v>
                </c:pt>
                <c:pt idx="2">
                  <c:v>3.02</c:v>
                </c:pt>
                <c:pt idx="3">
                  <c:v>8.02</c:v>
                </c:pt>
                <c:pt idx="4">
                  <c:v>4.53</c:v>
                </c:pt>
                <c:pt idx="5">
                  <c:v>1.41</c:v>
                </c:pt>
                <c:pt idx="6">
                  <c:v>9.2799999999999994</c:v>
                </c:pt>
                <c:pt idx="7">
                  <c:v>6.9</c:v>
                </c:pt>
                <c:pt idx="8">
                  <c:v>6.21</c:v>
                </c:pt>
              </c:numCache>
            </c:numRef>
          </c:xVal>
          <c:yVal>
            <c:numRef>
              <c:f>rainfall!$G$51:$G$59</c:f>
              <c:numCache>
                <c:formatCode>General</c:formatCode>
                <c:ptCount val="9"/>
                <c:pt idx="0">
                  <c:v>0.10100000000000001</c:v>
                </c:pt>
                <c:pt idx="1">
                  <c:v>8.4099999999999994E-2</c:v>
                </c:pt>
                <c:pt idx="2">
                  <c:v>0.1013</c:v>
                </c:pt>
                <c:pt idx="3">
                  <c:v>8.8800000000000004E-2</c:v>
                </c:pt>
                <c:pt idx="4">
                  <c:v>8.7800000000000003E-2</c:v>
                </c:pt>
                <c:pt idx="5">
                  <c:v>9.2499999999999999E-2</c:v>
                </c:pt>
                <c:pt idx="6">
                  <c:v>7.6200000000000004E-2</c:v>
                </c:pt>
                <c:pt idx="7">
                  <c:v>6.13E-2</c:v>
                </c:pt>
                <c:pt idx="8">
                  <c:v>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D8-E749-AD9E-D86C23EA8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10752"/>
        <c:axId val="726073568"/>
      </c:scatterChart>
      <c:valAx>
        <c:axId val="72441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rainfall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073568"/>
        <c:crosses val="autoZero"/>
        <c:crossBetween val="midCat"/>
      </c:valAx>
      <c:valAx>
        <c:axId val="72607356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4107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Ponds, 2008 </a:t>
            </a:r>
          </a:p>
        </c:rich>
      </c:tx>
      <c:layout>
        <c:manualLayout>
          <c:xMode val="edge"/>
          <c:yMode val="edge"/>
          <c:x val="0.29467419670724626"/>
          <c:y val="1.4336917562724002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529883214636027"/>
                  <c:y val="0.2207283229381273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0.0104x + 0.0409
R² = 0.2006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p=0.23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rainfall!$E$62:$E$70</c:f>
              <c:numCache>
                <c:formatCode>0.00</c:formatCode>
                <c:ptCount val="9"/>
                <c:pt idx="0">
                  <c:v>0.42</c:v>
                </c:pt>
                <c:pt idx="1">
                  <c:v>3.59</c:v>
                </c:pt>
                <c:pt idx="2">
                  <c:v>6.15</c:v>
                </c:pt>
                <c:pt idx="3">
                  <c:v>3.88</c:v>
                </c:pt>
                <c:pt idx="4">
                  <c:v>3.1500000000000004</c:v>
                </c:pt>
                <c:pt idx="5">
                  <c:v>1.76</c:v>
                </c:pt>
                <c:pt idx="6">
                  <c:v>2.99</c:v>
                </c:pt>
                <c:pt idx="7">
                  <c:v>2.29</c:v>
                </c:pt>
                <c:pt idx="8">
                  <c:v>3.92</c:v>
                </c:pt>
              </c:numCache>
            </c:numRef>
          </c:xVal>
          <c:yVal>
            <c:numRef>
              <c:f>rainfall!$F$62:$F$70</c:f>
              <c:numCache>
                <c:formatCode>General</c:formatCode>
                <c:ptCount val="9"/>
                <c:pt idx="0">
                  <c:v>2.9623099999999999E-2</c:v>
                </c:pt>
                <c:pt idx="1">
                  <c:v>4.1249999999999995E-2</c:v>
                </c:pt>
                <c:pt idx="2">
                  <c:v>8.7894644444444447E-2</c:v>
                </c:pt>
                <c:pt idx="3">
                  <c:v>0.15916331111111115</c:v>
                </c:pt>
                <c:pt idx="4">
                  <c:v>8.2510277777777793E-2</c:v>
                </c:pt>
                <c:pt idx="5">
                  <c:v>6.708950000000001E-2</c:v>
                </c:pt>
                <c:pt idx="6">
                  <c:v>6.7396275000000005E-2</c:v>
                </c:pt>
                <c:pt idx="7">
                  <c:v>6.8776775000000012E-2</c:v>
                </c:pt>
                <c:pt idx="8">
                  <c:v>5.6666666666666671E-2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A-E94A-ABE4-52213D10E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074352"/>
        <c:axId val="726074744"/>
      </c:scatterChart>
      <c:valAx>
        <c:axId val="72607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rainfall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26074744"/>
        <c:crosses val="autoZero"/>
        <c:crossBetween val="midCat"/>
      </c:valAx>
      <c:valAx>
        <c:axId val="7260747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0743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Upper Wicomico,</a:t>
            </a:r>
            <a:r>
              <a:rPr lang="en-US" baseline="0"/>
              <a:t> 2007</a:t>
            </a:r>
            <a:endParaRPr lang="en-US"/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1.0492002115326908E-3"/>
                  <c:y val="9.555501138442637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-0.0065x + 0.0813
R² = 0.1733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p=0.05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rainfall!$E$29:$E$38</c:f>
              <c:numCache>
                <c:formatCode>0.00</c:formatCode>
                <c:ptCount val="10"/>
                <c:pt idx="0">
                  <c:v>2.8</c:v>
                </c:pt>
                <c:pt idx="1">
                  <c:v>1.8199999999999998</c:v>
                </c:pt>
                <c:pt idx="2">
                  <c:v>0.72</c:v>
                </c:pt>
                <c:pt idx="3">
                  <c:v>0.875</c:v>
                </c:pt>
                <c:pt idx="4">
                  <c:v>0.46666666666666662</c:v>
                </c:pt>
                <c:pt idx="5">
                  <c:v>0.92999999999999994</c:v>
                </c:pt>
                <c:pt idx="6">
                  <c:v>0.745</c:v>
                </c:pt>
                <c:pt idx="7">
                  <c:v>0.53</c:v>
                </c:pt>
                <c:pt idx="8">
                  <c:v>1.3049999999999999</c:v>
                </c:pt>
                <c:pt idx="9">
                  <c:v>0.36</c:v>
                </c:pt>
              </c:numCache>
            </c:numRef>
          </c:xVal>
          <c:yVal>
            <c:numRef>
              <c:f>rainfall!$G$29:$G$38</c:f>
              <c:numCache>
                <c:formatCode>0.0000</c:formatCode>
                <c:ptCount val="10"/>
                <c:pt idx="0">
                  <c:v>6.6666666666666666E-2</c:v>
                </c:pt>
                <c:pt idx="1">
                  <c:v>6.8792112500000002E-2</c:v>
                </c:pt>
                <c:pt idx="2">
                  <c:v>8.3101375000000005E-2</c:v>
                </c:pt>
                <c:pt idx="3">
                  <c:v>6.2094850000000007E-2</c:v>
                </c:pt>
                <c:pt idx="4">
                  <c:v>7.8420570833333342E-2</c:v>
                </c:pt>
                <c:pt idx="5">
                  <c:v>7.4134437499999997E-2</c:v>
                </c:pt>
                <c:pt idx="6">
                  <c:v>8.4277112499999987E-2</c:v>
                </c:pt>
                <c:pt idx="7">
                  <c:v>9.86781625E-2</c:v>
                </c:pt>
                <c:pt idx="8">
                  <c:v>6.3256224999999999E-2</c:v>
                </c:pt>
                <c:pt idx="9">
                  <c:v>6.5000000000000002E-2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8E-4946-8F91-2653EA7EF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075528"/>
        <c:axId val="726075920"/>
      </c:scatterChart>
      <c:valAx>
        <c:axId val="726075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rainfall,</a:t>
                </a:r>
                <a:r>
                  <a:rPr lang="en-US" baseline="0"/>
                  <a:t> in.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26075920"/>
        <c:crosses val="autoZero"/>
        <c:crossBetween val="midCat"/>
      </c:valAx>
      <c:valAx>
        <c:axId val="726075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TP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7260755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Upper Wicomico, 2008 </a:t>
            </a:r>
          </a:p>
        </c:rich>
      </c:tx>
      <c:layout>
        <c:manualLayout>
          <c:xMode val="edge"/>
          <c:yMode val="edge"/>
          <c:x val="0.29467419670724643"/>
          <c:y val="1.433691756272399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51589465152815"/>
          <c:y val="0.1099954076860362"/>
          <c:w val="0.79189630691059232"/>
          <c:h val="0.6854340840783335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486935951725287"/>
                  <c:y val="0.41219519853045955"/>
                </c:manualLayout>
              </c:layout>
              <c:numFmt formatCode="General" sourceLinked="0"/>
            </c:trendlineLbl>
          </c:trendline>
          <c:xVal>
            <c:numRef>
              <c:f>rainfall!$E$62:$E$70</c:f>
              <c:numCache>
                <c:formatCode>0.00</c:formatCode>
                <c:ptCount val="9"/>
                <c:pt idx="0">
                  <c:v>0.42</c:v>
                </c:pt>
                <c:pt idx="1">
                  <c:v>3.59</c:v>
                </c:pt>
                <c:pt idx="2">
                  <c:v>6.15</c:v>
                </c:pt>
                <c:pt idx="3">
                  <c:v>3.88</c:v>
                </c:pt>
                <c:pt idx="4">
                  <c:v>3.1500000000000004</c:v>
                </c:pt>
                <c:pt idx="5">
                  <c:v>1.76</c:v>
                </c:pt>
                <c:pt idx="6">
                  <c:v>2.99</c:v>
                </c:pt>
                <c:pt idx="7">
                  <c:v>2.29</c:v>
                </c:pt>
                <c:pt idx="8">
                  <c:v>3.92</c:v>
                </c:pt>
              </c:numCache>
            </c:numRef>
          </c:xVal>
          <c:yVal>
            <c:numRef>
              <c:f>rainfall!$G$62:$G$70</c:f>
              <c:numCache>
                <c:formatCode>General</c:formatCode>
                <c:ptCount val="9"/>
                <c:pt idx="0">
                  <c:v>5.0171400000000005E-2</c:v>
                </c:pt>
                <c:pt idx="1">
                  <c:v>7.5140962500000019E-2</c:v>
                </c:pt>
                <c:pt idx="2">
                  <c:v>9.4690774999999991E-2</c:v>
                </c:pt>
                <c:pt idx="3">
                  <c:v>9.2909999999999993E-2</c:v>
                </c:pt>
                <c:pt idx="4">
                  <c:v>0.11301469166666667</c:v>
                </c:pt>
                <c:pt idx="5">
                  <c:v>9.6987716666666668E-2</c:v>
                </c:pt>
                <c:pt idx="6">
                  <c:v>8.7748333333333345E-2</c:v>
                </c:pt>
                <c:pt idx="7">
                  <c:v>6.1062516666666664E-2</c:v>
                </c:pt>
                <c:pt idx="8">
                  <c:v>6.3062662499999991E-2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87-CC4E-BB51-0CC36A9B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076704"/>
        <c:axId val="726077096"/>
      </c:scatterChart>
      <c:valAx>
        <c:axId val="72607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rainfall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26077096"/>
        <c:crosses val="autoZero"/>
        <c:crossBetween val="midCat"/>
      </c:valAx>
      <c:valAx>
        <c:axId val="7260770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0767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rainfall!$C$132:$C$157</c:f>
              <c:numCache>
                <c:formatCode>General</c:formatCode>
                <c:ptCount val="26"/>
                <c:pt idx="0">
                  <c:v>0.13</c:v>
                </c:pt>
                <c:pt idx="1">
                  <c:v>2.81</c:v>
                </c:pt>
                <c:pt idx="2">
                  <c:v>3.02</c:v>
                </c:pt>
                <c:pt idx="3">
                  <c:v>8.02</c:v>
                </c:pt>
                <c:pt idx="4">
                  <c:v>4.53</c:v>
                </c:pt>
                <c:pt idx="5">
                  <c:v>1.41</c:v>
                </c:pt>
                <c:pt idx="6">
                  <c:v>9.2799999999999994</c:v>
                </c:pt>
                <c:pt idx="7">
                  <c:v>6.9</c:v>
                </c:pt>
                <c:pt idx="8">
                  <c:v>6.21</c:v>
                </c:pt>
                <c:pt idx="9" formatCode="0.00">
                  <c:v>0.42</c:v>
                </c:pt>
                <c:pt idx="10" formatCode="0.00">
                  <c:v>3.59</c:v>
                </c:pt>
                <c:pt idx="11" formatCode="0.00">
                  <c:v>6.15</c:v>
                </c:pt>
                <c:pt idx="12" formatCode="0.00">
                  <c:v>3.88</c:v>
                </c:pt>
                <c:pt idx="13" formatCode="0.00">
                  <c:v>3.1500000000000004</c:v>
                </c:pt>
                <c:pt idx="14" formatCode="0.00">
                  <c:v>1.76</c:v>
                </c:pt>
                <c:pt idx="15" formatCode="0.00">
                  <c:v>2.99</c:v>
                </c:pt>
                <c:pt idx="16" formatCode="0.00">
                  <c:v>2.29</c:v>
                </c:pt>
                <c:pt idx="17" formatCode="0.00">
                  <c:v>3.92</c:v>
                </c:pt>
                <c:pt idx="18">
                  <c:v>2.09</c:v>
                </c:pt>
                <c:pt idx="19">
                  <c:v>4.4499999999999993</c:v>
                </c:pt>
                <c:pt idx="20">
                  <c:v>3.92</c:v>
                </c:pt>
                <c:pt idx="21">
                  <c:v>6.56</c:v>
                </c:pt>
                <c:pt idx="22">
                  <c:v>4.38</c:v>
                </c:pt>
                <c:pt idx="23">
                  <c:v>3.6799999999999997</c:v>
                </c:pt>
                <c:pt idx="24">
                  <c:v>3.9400000000000004</c:v>
                </c:pt>
                <c:pt idx="25">
                  <c:v>1.86</c:v>
                </c:pt>
              </c:numCache>
            </c:numRef>
          </c:xVal>
          <c:yVal>
            <c:numRef>
              <c:f>rainfall!$D$132:$D$157</c:f>
              <c:numCache>
                <c:formatCode>General</c:formatCode>
                <c:ptCount val="26"/>
                <c:pt idx="0">
                  <c:v>2.5100000000000001E-2</c:v>
                </c:pt>
                <c:pt idx="1">
                  <c:v>5.7700000000000001E-2</c:v>
                </c:pt>
                <c:pt idx="2">
                  <c:v>4.1500000000000002E-2</c:v>
                </c:pt>
                <c:pt idx="3">
                  <c:v>6.1600000000000002E-2</c:v>
                </c:pt>
                <c:pt idx="4">
                  <c:v>9.9400000000000002E-2</c:v>
                </c:pt>
                <c:pt idx="5">
                  <c:v>4.9399999999999999E-2</c:v>
                </c:pt>
                <c:pt idx="6">
                  <c:v>5.4899999999999997E-2</c:v>
                </c:pt>
                <c:pt idx="7">
                  <c:v>5.1400000000000001E-2</c:v>
                </c:pt>
                <c:pt idx="8">
                  <c:v>7.5300000000000006E-2</c:v>
                </c:pt>
                <c:pt idx="9">
                  <c:v>2.9623099999999999E-2</c:v>
                </c:pt>
                <c:pt idx="10">
                  <c:v>4.1249999999999995E-2</c:v>
                </c:pt>
                <c:pt idx="11">
                  <c:v>8.7894644444444447E-2</c:v>
                </c:pt>
                <c:pt idx="12">
                  <c:v>0.15916331111111115</c:v>
                </c:pt>
                <c:pt idx="13">
                  <c:v>8.2510277777777793E-2</c:v>
                </c:pt>
                <c:pt idx="14">
                  <c:v>6.708950000000001E-2</c:v>
                </c:pt>
                <c:pt idx="15">
                  <c:v>6.7396275000000005E-2</c:v>
                </c:pt>
                <c:pt idx="16">
                  <c:v>6.8776775000000012E-2</c:v>
                </c:pt>
                <c:pt idx="17">
                  <c:v>5.6666666666666671E-2</c:v>
                </c:pt>
                <c:pt idx="18">
                  <c:v>0.17866666666666667</c:v>
                </c:pt>
                <c:pt idx="19">
                  <c:v>0.48499999999999999</c:v>
                </c:pt>
                <c:pt idx="20">
                  <c:v>0.6905</c:v>
                </c:pt>
                <c:pt idx="21">
                  <c:v>0.50175000000000003</c:v>
                </c:pt>
                <c:pt idx="22">
                  <c:v>0.19900000000000001</c:v>
                </c:pt>
                <c:pt idx="23">
                  <c:v>0.28399999999999997</c:v>
                </c:pt>
                <c:pt idx="24">
                  <c:v>0.38250000000000001</c:v>
                </c:pt>
                <c:pt idx="25">
                  <c:v>0.20833333333333334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5-314B-A101-FFBBEDA16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077880"/>
        <c:axId val="726078272"/>
      </c:scatterChart>
      <c:valAx>
        <c:axId val="72607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6078272"/>
        <c:crosses val="autoZero"/>
        <c:crossBetween val="midCat"/>
      </c:valAx>
      <c:valAx>
        <c:axId val="72607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6077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Ponds, 2009</a:t>
            </a:r>
          </a:p>
        </c:rich>
      </c:tx>
      <c:layout>
        <c:manualLayout>
          <c:xMode val="edge"/>
          <c:yMode val="edge"/>
          <c:x val="0.47836111111111118"/>
          <c:y val="2.777777777777783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'[3]PO4 &amp; rainfall'!$P$5</c:f>
              <c:strCache>
                <c:ptCount val="1"/>
                <c:pt idx="0">
                  <c:v>PO4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36611636045494367"/>
                  <c:y val="-0.31711468358121947"/>
                </c:manualLayout>
              </c:layout>
              <c:numFmt formatCode="General" sourceLinked="0"/>
            </c:trendlineLbl>
          </c:trendline>
          <c:xVal>
            <c:numRef>
              <c:f>'[3]PO4 &amp; rainfall'!$O$6:$O$13</c:f>
              <c:numCache>
                <c:formatCode>General</c:formatCode>
                <c:ptCount val="8"/>
                <c:pt idx="0">
                  <c:v>2.09</c:v>
                </c:pt>
                <c:pt idx="1">
                  <c:v>4.4499999999999993</c:v>
                </c:pt>
                <c:pt idx="2">
                  <c:v>3.92</c:v>
                </c:pt>
                <c:pt idx="3">
                  <c:v>6.56</c:v>
                </c:pt>
                <c:pt idx="4">
                  <c:v>4.38</c:v>
                </c:pt>
                <c:pt idx="5">
                  <c:v>3.6799999999999997</c:v>
                </c:pt>
                <c:pt idx="6">
                  <c:v>3.9400000000000004</c:v>
                </c:pt>
                <c:pt idx="7">
                  <c:v>1.86</c:v>
                </c:pt>
              </c:numCache>
            </c:numRef>
          </c:xVal>
          <c:yVal>
            <c:numRef>
              <c:f>'[3]PO4 &amp; rainfall'!$P$6:$P$13</c:f>
              <c:numCache>
                <c:formatCode>General</c:formatCode>
                <c:ptCount val="8"/>
                <c:pt idx="0">
                  <c:v>0.17866666666666667</c:v>
                </c:pt>
                <c:pt idx="1">
                  <c:v>0.48499999999999999</c:v>
                </c:pt>
                <c:pt idx="2">
                  <c:v>0.6905</c:v>
                </c:pt>
                <c:pt idx="3">
                  <c:v>0.50175000000000003</c:v>
                </c:pt>
                <c:pt idx="4">
                  <c:v>0.19900000000000001</c:v>
                </c:pt>
                <c:pt idx="5">
                  <c:v>0.28399999999999997</c:v>
                </c:pt>
                <c:pt idx="6">
                  <c:v>0.38250000000000001</c:v>
                </c:pt>
                <c:pt idx="7">
                  <c:v>0.20833333333333334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E6-A64A-8879-F0EDA3E18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079056"/>
        <c:axId val="726079448"/>
      </c:scatterChart>
      <c:valAx>
        <c:axId val="72607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Rainfall (in)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6079448"/>
        <c:crosses val="autoZero"/>
        <c:crossBetween val="midCat"/>
      </c:valAx>
      <c:valAx>
        <c:axId val="7260794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079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Ponds TN</a:t>
            </a:r>
          </a:p>
        </c:rich>
      </c:tx>
      <c:layout>
        <c:manualLayout>
          <c:xMode val="edge"/>
          <c:yMode val="edge"/>
          <c:x val="0.43469430606888432"/>
          <c:y val="3.7288135593220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51097687238682E-2"/>
          <c:y val="0.13559344477198901"/>
          <c:w val="0.8897968050430537"/>
          <c:h val="0.62711968207044888"/>
        </c:manualLayout>
      </c:layout>
      <c:lineChart>
        <c:grouping val="standard"/>
        <c:varyColors val="0"/>
        <c:ser>
          <c:idx val="0"/>
          <c:order val="0"/>
          <c:tx>
            <c:v>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[4]TNTP!$J$3:$J$12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[4]TNTP!$K$3:$K$12</c:f>
              <c:numCache>
                <c:formatCode>General</c:formatCode>
                <c:ptCount val="10"/>
                <c:pt idx="1">
                  <c:v>1.484742</c:v>
                </c:pt>
                <c:pt idx="2">
                  <c:v>1.17028485</c:v>
                </c:pt>
                <c:pt idx="3">
                  <c:v>1.6528259999999999</c:v>
                </c:pt>
                <c:pt idx="4">
                  <c:v>2.815407</c:v>
                </c:pt>
                <c:pt idx="5">
                  <c:v>2.1710850000000002</c:v>
                </c:pt>
                <c:pt idx="6">
                  <c:v>2.3461724999999998</c:v>
                </c:pt>
                <c:pt idx="7">
                  <c:v>3.2776380000000001</c:v>
                </c:pt>
                <c:pt idx="8">
                  <c:v>2.8854420000000003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1-484E-BACA-B7BCE5394895}"/>
            </c:ext>
          </c:extLst>
        </c:ser>
        <c:ser>
          <c:idx val="1"/>
          <c:order val="1"/>
          <c:tx>
            <c:v>2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[4]TNTP!$J$3:$J$12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[4]TNTP!$L$3:$L$12</c:f>
              <c:numCache>
                <c:formatCode>General</c:formatCode>
                <c:ptCount val="10"/>
                <c:pt idx="1">
                  <c:v>7.8649304999999998</c:v>
                </c:pt>
                <c:pt idx="2">
                  <c:v>6.92</c:v>
                </c:pt>
                <c:pt idx="3">
                  <c:v>5.5677824999999999</c:v>
                </c:pt>
                <c:pt idx="4">
                  <c:v>4.7343659999999996</c:v>
                </c:pt>
                <c:pt idx="5">
                  <c:v>4.748373</c:v>
                </c:pt>
                <c:pt idx="6">
                  <c:v>3.71</c:v>
                </c:pt>
                <c:pt idx="7">
                  <c:v>3.89</c:v>
                </c:pt>
                <c:pt idx="8">
                  <c:v>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1-484E-BACA-B7BCE5394895}"/>
            </c:ext>
          </c:extLst>
        </c:ser>
        <c:ser>
          <c:idx val="2"/>
          <c:order val="2"/>
          <c:tx>
            <c:v>3</c:v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[4]TNTP!$J$3:$J$12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[4]TNTP!$M$3:$M$12</c:f>
              <c:numCache>
                <c:formatCode>General</c:formatCode>
                <c:ptCount val="10"/>
                <c:pt idx="1">
                  <c:v>4.0550265000000003</c:v>
                </c:pt>
                <c:pt idx="2">
                  <c:v>4.3071524999999991</c:v>
                </c:pt>
                <c:pt idx="3">
                  <c:v>3.4317150000000001</c:v>
                </c:pt>
                <c:pt idx="4">
                  <c:v>2.7873930000000002</c:v>
                </c:pt>
                <c:pt idx="5">
                  <c:v>2.5772880000000002</c:v>
                </c:pt>
                <c:pt idx="6">
                  <c:v>3.0115050000000001</c:v>
                </c:pt>
                <c:pt idx="7">
                  <c:v>3.5087535000000001</c:v>
                </c:pt>
                <c:pt idx="8">
                  <c:v>4.92</c:v>
                </c:pt>
                <c:pt idx="9">
                  <c:v>4.3099999999999996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91-484E-BACA-B7BCE5394895}"/>
            </c:ext>
          </c:extLst>
        </c:ser>
        <c:ser>
          <c:idx val="3"/>
          <c:order val="3"/>
          <c:tx>
            <c:v>5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[4]TNTP!$J$3:$J$12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[4]TNTP!$N$3:$N$12</c:f>
              <c:numCache>
                <c:formatCode>General</c:formatCode>
                <c:ptCount val="10"/>
                <c:pt idx="1">
                  <c:v>3.6908444999999999</c:v>
                </c:pt>
                <c:pt idx="2">
                  <c:v>3.4317150000000001</c:v>
                </c:pt>
                <c:pt idx="3">
                  <c:v>2.1360675000000002</c:v>
                </c:pt>
                <c:pt idx="4">
                  <c:v>0.52</c:v>
                </c:pt>
                <c:pt idx="5">
                  <c:v>0.44472224999999999</c:v>
                </c:pt>
                <c:pt idx="6">
                  <c:v>0.35927955</c:v>
                </c:pt>
                <c:pt idx="7">
                  <c:v>0.50985480000000005</c:v>
                </c:pt>
                <c:pt idx="8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91-484E-BACA-B7BCE5394895}"/>
            </c:ext>
          </c:extLst>
        </c:ser>
        <c:ser>
          <c:idx val="5"/>
          <c:order val="4"/>
          <c:tx>
            <c:v>7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[4]TNTP!$J$3:$J$12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[4]TNTP!$P$3:$P$12</c:f>
              <c:numCache>
                <c:formatCode>General</c:formatCode>
                <c:ptCount val="10"/>
                <c:pt idx="0">
                  <c:v>3.33</c:v>
                </c:pt>
                <c:pt idx="1">
                  <c:v>3.0045014999999999</c:v>
                </c:pt>
                <c:pt idx="2">
                  <c:v>2.54</c:v>
                </c:pt>
                <c:pt idx="3">
                  <c:v>1.5939966000000001</c:v>
                </c:pt>
                <c:pt idx="4">
                  <c:v>0.91092189999999995</c:v>
                </c:pt>
                <c:pt idx="5">
                  <c:v>0.55537755</c:v>
                </c:pt>
                <c:pt idx="6">
                  <c:v>1.0029011999999999</c:v>
                </c:pt>
                <c:pt idx="7">
                  <c:v>1.4189091</c:v>
                </c:pt>
                <c:pt idx="8">
                  <c:v>1.9399694999999999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91-484E-BACA-B7BCE5394895}"/>
            </c:ext>
          </c:extLst>
        </c:ser>
        <c:ser>
          <c:idx val="6"/>
          <c:order val="5"/>
          <c:tx>
            <c:v>9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[4]TNTP!$J$3:$J$12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[4]TNTP!$Q$3:$Q$12</c:f>
              <c:numCache>
                <c:formatCode>General</c:formatCode>
                <c:ptCount val="10"/>
                <c:pt idx="1">
                  <c:v>4.9864920000000001</c:v>
                </c:pt>
                <c:pt idx="4">
                  <c:v>2.5702845000000001</c:v>
                </c:pt>
                <c:pt idx="5">
                  <c:v>3.36</c:v>
                </c:pt>
                <c:pt idx="6">
                  <c:v>3.77</c:v>
                </c:pt>
                <c:pt idx="7">
                  <c:v>4.0550265000000003</c:v>
                </c:pt>
                <c:pt idx="8">
                  <c:v>1.5477734999999999</c:v>
                </c:pt>
                <c:pt idx="9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91-484E-BACA-B7BCE5394895}"/>
            </c:ext>
          </c:extLst>
        </c:ser>
        <c:ser>
          <c:idx val="10"/>
          <c:order val="6"/>
          <c:tx>
            <c:v>12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[4]TNTP!$J$3:$J$12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[4]TNTP!$R$3:$R$12</c:f>
              <c:numCache>
                <c:formatCode>General</c:formatCode>
                <c:ptCount val="10"/>
                <c:pt idx="0">
                  <c:v>3.53</c:v>
                </c:pt>
                <c:pt idx="1">
                  <c:v>3.6208095</c:v>
                </c:pt>
                <c:pt idx="2">
                  <c:v>3.6838410000000001</c:v>
                </c:pt>
                <c:pt idx="3">
                  <c:v>2.7173579999999999</c:v>
                </c:pt>
                <c:pt idx="4">
                  <c:v>2.2691339999999998</c:v>
                </c:pt>
                <c:pt idx="5">
                  <c:v>2.4372180000000001</c:v>
                </c:pt>
                <c:pt idx="6">
                  <c:v>2.6893440000000002</c:v>
                </c:pt>
                <c:pt idx="7">
                  <c:v>2.9624804999999999</c:v>
                </c:pt>
                <c:pt idx="8">
                  <c:v>3.8799389999999998</c:v>
                </c:pt>
                <c:pt idx="9">
                  <c:v>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91-484E-BACA-B7BCE5394895}"/>
            </c:ext>
          </c:extLst>
        </c:ser>
        <c:ser>
          <c:idx val="11"/>
          <c:order val="7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[4]TNTP!$J$3:$J$12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[4]TNTP!$W$3:$W$12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91-484E-BACA-B7BCE5394895}"/>
            </c:ext>
          </c:extLst>
        </c:ser>
        <c:ser>
          <c:idx val="12"/>
          <c:order val="8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[4]TNTP!$J$3:$J$12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[4]TNTP!$X$3:$X$12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91-484E-BACA-B7BCE5394895}"/>
            </c:ext>
          </c:extLst>
        </c:ser>
        <c:ser>
          <c:idx val="7"/>
          <c:order val="9"/>
          <c:tx>
            <c:v>13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CCFF"/>
              </a:solidFill>
              <a:ln>
                <a:solidFill>
                  <a:srgbClr val="00CCFF"/>
                </a:solidFill>
                <a:prstDash val="solid"/>
              </a:ln>
            </c:spPr>
          </c:marker>
          <c:val>
            <c:numRef>
              <c:f>[4]TNTP!$S$3:$S$12</c:f>
              <c:numCache>
                <c:formatCode>General</c:formatCode>
                <c:ptCount val="10"/>
                <c:pt idx="1">
                  <c:v>2.2201095</c:v>
                </c:pt>
                <c:pt idx="2">
                  <c:v>1.9749869999999998</c:v>
                </c:pt>
                <c:pt idx="3">
                  <c:v>1.8069029999999999</c:v>
                </c:pt>
                <c:pt idx="4">
                  <c:v>1.2251456000000001</c:v>
                </c:pt>
                <c:pt idx="5">
                  <c:v>1.0351173</c:v>
                </c:pt>
                <c:pt idx="6">
                  <c:v>1.0771383000000001</c:v>
                </c:pt>
                <c:pt idx="7">
                  <c:v>1.3180586999999999</c:v>
                </c:pt>
                <c:pt idx="8">
                  <c:v>1.8489239999999998</c:v>
                </c:pt>
                <c:pt idx="9">
                  <c:v>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91-484E-BACA-B7BCE5394895}"/>
            </c:ext>
          </c:extLst>
        </c:ser>
        <c:ser>
          <c:idx val="8"/>
          <c:order val="10"/>
          <c:tx>
            <c:v>14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[4]TNTP!$T$3:$T$12</c:f>
              <c:numCache>
                <c:formatCode>General</c:formatCode>
                <c:ptCount val="10"/>
                <c:pt idx="0">
                  <c:v>5.31</c:v>
                </c:pt>
                <c:pt idx="1">
                  <c:v>5.3016494999999999</c:v>
                </c:pt>
                <c:pt idx="2">
                  <c:v>6.3451710000000006</c:v>
                </c:pt>
                <c:pt idx="3">
                  <c:v>5.6028000000000002</c:v>
                </c:pt>
                <c:pt idx="4">
                  <c:v>4.8464220000000005</c:v>
                </c:pt>
                <c:pt idx="5">
                  <c:v>5.5117545000000003</c:v>
                </c:pt>
                <c:pt idx="6">
                  <c:v>4.6713345000000004</c:v>
                </c:pt>
                <c:pt idx="7">
                  <c:v>4.2301140000000004</c:v>
                </c:pt>
                <c:pt idx="8">
                  <c:v>3.5087535000000001</c:v>
                </c:pt>
                <c:pt idx="9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C91-484E-BACA-B7BCE5394895}"/>
            </c:ext>
          </c:extLst>
        </c:ser>
        <c:ser>
          <c:idx val="9"/>
          <c:order val="11"/>
          <c:tx>
            <c:v>15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[4]TNTP!$U$3:$U$12</c:f>
              <c:numCache>
                <c:formatCode>General</c:formatCode>
                <c:ptCount val="10"/>
                <c:pt idx="1">
                  <c:v>2.5912950000000001</c:v>
                </c:pt>
                <c:pt idx="2">
                  <c:v>2.1640815</c:v>
                </c:pt>
                <c:pt idx="3">
                  <c:v>1.5337665</c:v>
                </c:pt>
                <c:pt idx="4">
                  <c:v>0.91255605000000006</c:v>
                </c:pt>
                <c:pt idx="5">
                  <c:v>0.56238104999999994</c:v>
                </c:pt>
                <c:pt idx="6">
                  <c:v>0.56378174999999997</c:v>
                </c:pt>
                <c:pt idx="7">
                  <c:v>0.97138544999999998</c:v>
                </c:pt>
                <c:pt idx="8">
                  <c:v>1.9119554999999999</c:v>
                </c:pt>
                <c:pt idx="9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C91-484E-BACA-B7BCE5394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80232"/>
        <c:axId val="726080624"/>
      </c:lineChart>
      <c:catAx>
        <c:axId val="72608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08062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72608062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204081632653074E-2"/>
              <c:y val="0.393221050758485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080232"/>
        <c:crosses val="autoZero"/>
        <c:crossBetween val="between"/>
        <c:majorUnit val="2"/>
        <c:minorUnit val="0.4"/>
      </c:valAx>
      <c:spPr>
        <a:noFill/>
        <a:ln w="25400">
          <a:noFill/>
        </a:ln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5.3061224489795923E-2"/>
          <c:y val="0.90169633880510691"/>
          <c:w val="0.89591922438266647"/>
          <c:h val="7.45762711864406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Upper TN</a:t>
            </a:r>
          </a:p>
        </c:rich>
      </c:tx>
      <c:layout>
        <c:manualLayout>
          <c:xMode val="edge"/>
          <c:yMode val="edge"/>
          <c:x val="0.431718524171263"/>
          <c:y val="3.7288135593220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76666906864016"/>
          <c:y val="0.20339016715798339"/>
          <c:w val="0.83039736887106808"/>
          <c:h val="0.56949246804235243"/>
        </c:manualLayout>
      </c:layout>
      <c:lineChart>
        <c:grouping val="standard"/>
        <c:varyColors val="0"/>
        <c:ser>
          <c:idx val="0"/>
          <c:order val="0"/>
          <c:tx>
            <c:v>4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[4]TNTP!$J$16:$J$25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[4]TNTP!$K$16:$K$25</c:f>
              <c:numCache>
                <c:formatCode>General</c:formatCode>
                <c:ptCount val="10"/>
                <c:pt idx="0">
                  <c:v>3.59</c:v>
                </c:pt>
                <c:pt idx="1">
                  <c:v>3.6628305000000001</c:v>
                </c:pt>
                <c:pt idx="2">
                  <c:v>4.2</c:v>
                </c:pt>
                <c:pt idx="3">
                  <c:v>2.913456</c:v>
                </c:pt>
                <c:pt idx="4">
                  <c:v>2.12</c:v>
                </c:pt>
                <c:pt idx="5">
                  <c:v>2.7383685</c:v>
                </c:pt>
                <c:pt idx="6">
                  <c:v>3.1935959999999999</c:v>
                </c:pt>
                <c:pt idx="7">
                  <c:v>3.4667325</c:v>
                </c:pt>
                <c:pt idx="8">
                  <c:v>4.0900439999999998</c:v>
                </c:pt>
                <c:pt idx="9">
                  <c:v>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1-E24A-A5B2-1475545447D2}"/>
            </c:ext>
          </c:extLst>
        </c:ser>
        <c:ser>
          <c:idx val="1"/>
          <c:order val="1"/>
          <c:tx>
            <c:v>8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[4]TNTP!$J$16:$J$25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[4]TNTP!$L$16:$L$25</c:f>
              <c:numCache>
                <c:formatCode>General</c:formatCode>
                <c:ptCount val="10"/>
                <c:pt idx="0">
                  <c:v>3.53</c:v>
                </c:pt>
                <c:pt idx="1">
                  <c:v>3.9289635000000001</c:v>
                </c:pt>
                <c:pt idx="2">
                  <c:v>3.7958970000000001</c:v>
                </c:pt>
                <c:pt idx="3">
                  <c:v>3.1165574999999999</c:v>
                </c:pt>
                <c:pt idx="4">
                  <c:v>2.4652319999999999</c:v>
                </c:pt>
                <c:pt idx="5">
                  <c:v>3.0325154999999997</c:v>
                </c:pt>
                <c:pt idx="6">
                  <c:v>2.9764875000000002</c:v>
                </c:pt>
                <c:pt idx="7">
                  <c:v>4.3491735</c:v>
                </c:pt>
                <c:pt idx="8">
                  <c:v>3.18</c:v>
                </c:pt>
                <c:pt idx="9">
                  <c:v>4.1500000000000004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1-E24A-A5B2-1475545447D2}"/>
            </c:ext>
          </c:extLst>
        </c:ser>
        <c:ser>
          <c:idx val="2"/>
          <c:order val="2"/>
          <c:tx>
            <c:v>19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[4]TNTP!$J$16:$J$25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[4]TNTP!$M$16:$M$25</c:f>
              <c:numCache>
                <c:formatCode>General</c:formatCode>
                <c:ptCount val="10"/>
                <c:pt idx="0">
                  <c:v>4.62</c:v>
                </c:pt>
                <c:pt idx="1">
                  <c:v>4.7063519999999999</c:v>
                </c:pt>
                <c:pt idx="2">
                  <c:v>5.1195585000000001</c:v>
                </c:pt>
                <c:pt idx="3">
                  <c:v>3.9919949999999997</c:v>
                </c:pt>
                <c:pt idx="4">
                  <c:v>3.0115050000000001</c:v>
                </c:pt>
                <c:pt idx="5">
                  <c:v>3.3266624999999999</c:v>
                </c:pt>
                <c:pt idx="6">
                  <c:v>3.599799</c:v>
                </c:pt>
                <c:pt idx="7">
                  <c:v>4.5942959999999999</c:v>
                </c:pt>
                <c:pt idx="8">
                  <c:v>5.3086530000000005</c:v>
                </c:pt>
                <c:pt idx="9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1-E24A-A5B2-1475545447D2}"/>
            </c:ext>
          </c:extLst>
        </c:ser>
        <c:ser>
          <c:idx val="3"/>
          <c:order val="3"/>
          <c:tx>
            <c:v>20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[4]TNTP!$J$16:$J$25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[4]TNTP!$N$16:$N$25</c:f>
              <c:numCache>
                <c:formatCode>General</c:formatCode>
                <c:ptCount val="10"/>
                <c:pt idx="1">
                  <c:v>2.1990990000000004</c:v>
                </c:pt>
                <c:pt idx="2">
                  <c:v>2.871435</c:v>
                </c:pt>
                <c:pt idx="3">
                  <c:v>1.8349169999999999</c:v>
                </c:pt>
                <c:pt idx="4">
                  <c:v>1.6598295000000001</c:v>
                </c:pt>
                <c:pt idx="5">
                  <c:v>1.7158574999999998</c:v>
                </c:pt>
                <c:pt idx="6">
                  <c:v>2.5002494999999998</c:v>
                </c:pt>
                <c:pt idx="7">
                  <c:v>3.6138060000000003</c:v>
                </c:pt>
                <c:pt idx="8">
                  <c:v>3.2986485000000001</c:v>
                </c:pt>
                <c:pt idx="9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E1-E24A-A5B2-1475545447D2}"/>
            </c:ext>
          </c:extLst>
        </c:ser>
        <c:ser>
          <c:idx val="4"/>
          <c:order val="4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[4]TNTP!$J$16:$J$25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[4]TNTP!$W$16:$W$25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E1-E24A-A5B2-1475545447D2}"/>
            </c:ext>
          </c:extLst>
        </c:ser>
        <c:ser>
          <c:idx val="5"/>
          <c:order val="5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[4]TNTP!$J$16:$J$25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[4]TNTP!$X$16:$X$25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E1-E24A-A5B2-1475545447D2}"/>
            </c:ext>
          </c:extLst>
        </c:ser>
        <c:ser>
          <c:idx val="6"/>
          <c:order val="6"/>
          <c:tx>
            <c:v>27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[4]TNTP!$O$16:$O$25</c:f>
              <c:numCache>
                <c:formatCode>General</c:formatCode>
                <c:ptCount val="10"/>
                <c:pt idx="1">
                  <c:v>3.2776380000000001</c:v>
                </c:pt>
                <c:pt idx="2">
                  <c:v>3.809904</c:v>
                </c:pt>
                <c:pt idx="3">
                  <c:v>3.57</c:v>
                </c:pt>
                <c:pt idx="4">
                  <c:v>2.0590290000000002</c:v>
                </c:pt>
                <c:pt idx="5">
                  <c:v>2.6473230000000001</c:v>
                </c:pt>
                <c:pt idx="6">
                  <c:v>3.1725854999999998</c:v>
                </c:pt>
                <c:pt idx="7">
                  <c:v>3.487743</c:v>
                </c:pt>
                <c:pt idx="8">
                  <c:v>3.6628305000000001</c:v>
                </c:pt>
                <c:pt idx="9">
                  <c:v>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E1-E24A-A5B2-147554544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81408"/>
        <c:axId val="726081800"/>
      </c:lineChart>
      <c:catAx>
        <c:axId val="72608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081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6081800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5242290748898682E-2"/>
              <c:y val="0.433899016860180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081408"/>
        <c:crosses val="autoZero"/>
        <c:crossBetween val="between"/>
        <c:majorUnit val="2"/>
        <c:minorUnit val="1"/>
      </c:valAx>
      <c:spPr>
        <a:noFill/>
        <a:ln w="25400">
          <a:noFill/>
        </a:ln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1718084798871554"/>
          <c:y val="0.90169633880510691"/>
          <c:w val="0.46475817174835515"/>
          <c:h val="7.45762711864406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Upper water clarity</a:t>
            </a:r>
          </a:p>
        </c:rich>
      </c:tx>
      <c:layout>
        <c:manualLayout>
          <c:xMode val="edge"/>
          <c:yMode val="edge"/>
          <c:x val="0.39558609503183961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19191956036423E-2"/>
          <c:y val="0.1322036086526891"/>
          <c:w val="0.88964420101287411"/>
          <c:h val="0.62372984595114911"/>
        </c:manualLayout>
      </c:layout>
      <c:lineChart>
        <c:grouping val="standard"/>
        <c:varyColors val="0"/>
        <c:ser>
          <c:idx val="0"/>
          <c:order val="0"/>
          <c:tx>
            <c:strRef>
              <c:f>Upper!$X$53</c:f>
              <c:strCache>
                <c:ptCount val="1"/>
                <c:pt idx="0">
                  <c:v>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Upper!$W$54:$W$63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Upper!$X$54:$X$63</c:f>
              <c:numCache>
                <c:formatCode>General</c:formatCode>
                <c:ptCount val="10"/>
                <c:pt idx="0">
                  <c:v>36</c:v>
                </c:pt>
                <c:pt idx="1">
                  <c:v>37.5</c:v>
                </c:pt>
                <c:pt idx="2">
                  <c:v>33</c:v>
                </c:pt>
                <c:pt idx="3">
                  <c:v>42</c:v>
                </c:pt>
                <c:pt idx="4">
                  <c:v>27</c:v>
                </c:pt>
                <c:pt idx="5">
                  <c:v>27</c:v>
                </c:pt>
                <c:pt idx="6">
                  <c:v>30</c:v>
                </c:pt>
                <c:pt idx="7">
                  <c:v>27</c:v>
                </c:pt>
                <c:pt idx="8">
                  <c:v>35.5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7-0E4F-8993-CB4794885066}"/>
            </c:ext>
          </c:extLst>
        </c:ser>
        <c:ser>
          <c:idx val="1"/>
          <c:order val="1"/>
          <c:tx>
            <c:strRef>
              <c:f>Upper!$Y$53</c:f>
              <c:strCache>
                <c:ptCount val="1"/>
                <c:pt idx="0">
                  <c:v>8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Upper!$W$54:$W$63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Upper!$Y$54:$Y$63</c:f>
              <c:numCache>
                <c:formatCode>General</c:formatCode>
                <c:ptCount val="10"/>
                <c:pt idx="0">
                  <c:v>9</c:v>
                </c:pt>
                <c:pt idx="1">
                  <c:v>13</c:v>
                </c:pt>
                <c:pt idx="2">
                  <c:v>29</c:v>
                </c:pt>
                <c:pt idx="3">
                  <c:v>32.5</c:v>
                </c:pt>
                <c:pt idx="4">
                  <c:v>30.3</c:v>
                </c:pt>
                <c:pt idx="5">
                  <c:v>31.5</c:v>
                </c:pt>
                <c:pt idx="6">
                  <c:v>25.5</c:v>
                </c:pt>
                <c:pt idx="7">
                  <c:v>20</c:v>
                </c:pt>
                <c:pt idx="8">
                  <c:v>33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7-0E4F-8993-CB4794885066}"/>
            </c:ext>
          </c:extLst>
        </c:ser>
        <c:ser>
          <c:idx val="2"/>
          <c:order val="2"/>
          <c:tx>
            <c:strRef>
              <c:f>Upper!$Z$53</c:f>
              <c:strCache>
                <c:ptCount val="1"/>
                <c:pt idx="0">
                  <c:v>19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Upper!$W$54:$W$63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Upper!$Z$54:$Z$63</c:f>
              <c:numCache>
                <c:formatCode>General</c:formatCode>
                <c:ptCount val="10"/>
                <c:pt idx="0">
                  <c:v>15</c:v>
                </c:pt>
                <c:pt idx="1">
                  <c:v>42</c:v>
                </c:pt>
                <c:pt idx="2">
                  <c:v>18.5</c:v>
                </c:pt>
                <c:pt idx="3">
                  <c:v>25</c:v>
                </c:pt>
                <c:pt idx="4">
                  <c:v>21</c:v>
                </c:pt>
                <c:pt idx="5">
                  <c:v>22.5</c:v>
                </c:pt>
                <c:pt idx="6">
                  <c:v>17</c:v>
                </c:pt>
                <c:pt idx="7">
                  <c:v>21</c:v>
                </c:pt>
                <c:pt idx="8">
                  <c:v>42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7-0E4F-8993-CB4794885066}"/>
            </c:ext>
          </c:extLst>
        </c:ser>
        <c:ser>
          <c:idx val="3"/>
          <c:order val="3"/>
          <c:tx>
            <c:strRef>
              <c:f>Upper!$AA$53</c:f>
              <c:strCache>
                <c:ptCount val="1"/>
                <c:pt idx="0">
                  <c:v>20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Upper!$W$54:$W$63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Upper!$AA$54:$AA$63</c:f>
              <c:numCache>
                <c:formatCode>General</c:formatCode>
                <c:ptCount val="10"/>
                <c:pt idx="0">
                  <c:v>21</c:v>
                </c:pt>
                <c:pt idx="1">
                  <c:v>21</c:v>
                </c:pt>
                <c:pt idx="2">
                  <c:v>18</c:v>
                </c:pt>
                <c:pt idx="3">
                  <c:v>21</c:v>
                </c:pt>
                <c:pt idx="4">
                  <c:v>13.5</c:v>
                </c:pt>
                <c:pt idx="5">
                  <c:v>13.5</c:v>
                </c:pt>
                <c:pt idx="6">
                  <c:v>14.5</c:v>
                </c:pt>
                <c:pt idx="7">
                  <c:v>15</c:v>
                </c:pt>
                <c:pt idx="8">
                  <c:v>16.5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67-0E4F-8993-CB4794885066}"/>
            </c:ext>
          </c:extLst>
        </c:ser>
        <c:ser>
          <c:idx val="4"/>
          <c:order val="4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Upper!$W$54:$W$63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Upper!$AD$54:$AD$63</c:f>
              <c:numCache>
                <c:formatCode>General</c:formatCode>
                <c:ptCount val="10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67-0E4F-8993-CB4794885066}"/>
            </c:ext>
          </c:extLst>
        </c:ser>
        <c:ser>
          <c:idx val="6"/>
          <c:order val="5"/>
          <c:tx>
            <c:strRef>
              <c:f>Upper!$AB$53</c:f>
              <c:strCache>
                <c:ptCount val="1"/>
                <c:pt idx="0">
                  <c:v>27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Upper!$W$54:$W$63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Upper!$AB$54:$AB$63</c:f>
              <c:numCache>
                <c:formatCode>General</c:formatCode>
                <c:ptCount val="10"/>
                <c:pt idx="1">
                  <c:v>27</c:v>
                </c:pt>
                <c:pt idx="2">
                  <c:v>27</c:v>
                </c:pt>
                <c:pt idx="3">
                  <c:v>21</c:v>
                </c:pt>
                <c:pt idx="4">
                  <c:v>24</c:v>
                </c:pt>
                <c:pt idx="5">
                  <c:v>17.5</c:v>
                </c:pt>
                <c:pt idx="6">
                  <c:v>25</c:v>
                </c:pt>
                <c:pt idx="7">
                  <c:v>24</c:v>
                </c:pt>
                <c:pt idx="8">
                  <c:v>36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67-0E4F-8993-CB4794885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400280"/>
        <c:axId val="688400672"/>
      </c:lineChart>
      <c:catAx>
        <c:axId val="68840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8400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8400672"/>
        <c:scaling>
          <c:orientation val="minMax"/>
          <c:max val="7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inches</a:t>
                </a:r>
              </a:p>
            </c:rich>
          </c:tx>
          <c:layout>
            <c:manualLayout>
              <c:xMode val="edge"/>
              <c:yMode val="edge"/>
              <c:x val="1.0186757215619709E-2"/>
              <c:y val="0.376271898216112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8400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31578965193018127"/>
          <c:y val="0.89152684727968323"/>
          <c:w val="0.38709713068548945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Lower TN</a:t>
            </a:r>
          </a:p>
        </c:rich>
      </c:tx>
      <c:layout>
        <c:manualLayout>
          <c:xMode val="edge"/>
          <c:yMode val="edge"/>
          <c:x val="0.42857189726284295"/>
          <c:y val="3.7288135593220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44653804946685"/>
          <c:y val="0.15254262536848742"/>
          <c:w val="0.86830451780539164"/>
          <c:h val="0.62034000983184889"/>
        </c:manualLayout>
      </c:layout>
      <c:lineChart>
        <c:grouping val="standard"/>
        <c:varyColors val="0"/>
        <c:ser>
          <c:idx val="0"/>
          <c:order val="0"/>
          <c:tx>
            <c:strRef>
              <c:f>[4]TNTP!$K$28</c:f>
              <c:strCache>
                <c:ptCount val="1"/>
                <c:pt idx="0">
                  <c:v>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[4]TNTP!$J$29:$J$38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[4]TNTP!$K$29:$K$38</c:f>
              <c:numCache>
                <c:formatCode>General</c:formatCode>
                <c:ptCount val="10"/>
                <c:pt idx="1">
                  <c:v>4.2651315000000007</c:v>
                </c:pt>
                <c:pt idx="2">
                  <c:v>3.6138060000000003</c:v>
                </c:pt>
                <c:pt idx="3">
                  <c:v>2.5072530000000003E-2</c:v>
                </c:pt>
                <c:pt idx="4">
                  <c:v>1.9563110000000001</c:v>
                </c:pt>
                <c:pt idx="6">
                  <c:v>1.6458225</c:v>
                </c:pt>
                <c:pt idx="7">
                  <c:v>1.9959974999999999</c:v>
                </c:pt>
                <c:pt idx="8">
                  <c:v>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D-874E-BFF2-0CD9B518FD38}"/>
            </c:ext>
          </c:extLst>
        </c:ser>
        <c:ser>
          <c:idx val="1"/>
          <c:order val="1"/>
          <c:tx>
            <c:strRef>
              <c:f>[4]TNTP!$L$28</c:f>
              <c:strCache>
                <c:ptCount val="1"/>
                <c:pt idx="0">
                  <c:v>22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[4]TNTP!$J$29:$J$38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[4]TNTP!$L$29:$L$38</c:f>
              <c:numCache>
                <c:formatCode>General</c:formatCode>
                <c:ptCount val="10"/>
                <c:pt idx="0">
                  <c:v>3.47</c:v>
                </c:pt>
                <c:pt idx="1">
                  <c:v>3.0815399999999999</c:v>
                </c:pt>
                <c:pt idx="2">
                  <c:v>2.3181585</c:v>
                </c:pt>
                <c:pt idx="3">
                  <c:v>1.7368680000000001</c:v>
                </c:pt>
                <c:pt idx="4">
                  <c:v>1.0201765</c:v>
                </c:pt>
                <c:pt idx="5">
                  <c:v>0.88174065000000001</c:v>
                </c:pt>
                <c:pt idx="6">
                  <c:v>1.0022008499999999</c:v>
                </c:pt>
                <c:pt idx="7">
                  <c:v>1.15767855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D-874E-BFF2-0CD9B518FD38}"/>
            </c:ext>
          </c:extLst>
        </c:ser>
        <c:ser>
          <c:idx val="2"/>
          <c:order val="2"/>
          <c:tx>
            <c:strRef>
              <c:f>[4]TNTP!$M$28</c:f>
              <c:strCache>
                <c:ptCount val="1"/>
                <c:pt idx="0">
                  <c:v>23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[4]TNTP!$J$29:$J$38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[4]TNTP!$M$29:$M$38</c:f>
              <c:numCache>
                <c:formatCode>General</c:formatCode>
                <c:ptCount val="10"/>
                <c:pt idx="1">
                  <c:v>3.2986485000000001</c:v>
                </c:pt>
                <c:pt idx="2">
                  <c:v>1.5001497000000001</c:v>
                </c:pt>
                <c:pt idx="3">
                  <c:v>1.1527761000000001</c:v>
                </c:pt>
                <c:pt idx="4">
                  <c:v>1.07223585</c:v>
                </c:pt>
                <c:pt idx="5">
                  <c:v>0.97978964999999996</c:v>
                </c:pt>
                <c:pt idx="6">
                  <c:v>1.2760377000000001</c:v>
                </c:pt>
                <c:pt idx="7">
                  <c:v>1.1863929</c:v>
                </c:pt>
                <c:pt idx="8">
                  <c:v>1.3180586999999999</c:v>
                </c:pt>
                <c:pt idx="9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FD-874E-BFF2-0CD9B518FD38}"/>
            </c:ext>
          </c:extLst>
        </c:ser>
        <c:ser>
          <c:idx val="3"/>
          <c:order val="3"/>
          <c:tx>
            <c:strRef>
              <c:f>[4]TNTP!$N$28</c:f>
              <c:strCache>
                <c:ptCount val="1"/>
                <c:pt idx="0">
                  <c:v>24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cat>
            <c:strRef>
              <c:f>[4]TNTP!$J$29:$J$38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[4]TNTP!$N$29:$N$38</c:f>
              <c:numCache>
                <c:formatCode>General</c:formatCode>
                <c:ptCount val="10"/>
                <c:pt idx="0">
                  <c:v>2.48</c:v>
                </c:pt>
                <c:pt idx="1">
                  <c:v>2.1080535</c:v>
                </c:pt>
                <c:pt idx="2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FD-874E-BFF2-0CD9B518FD38}"/>
            </c:ext>
          </c:extLst>
        </c:ser>
        <c:ser>
          <c:idx val="4"/>
          <c:order val="4"/>
          <c:tx>
            <c:strRef>
              <c:f>[4]TNTP!$O$28</c:f>
              <c:strCache>
                <c:ptCount val="1"/>
                <c:pt idx="0">
                  <c:v>25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CCFF"/>
              </a:solidFill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[4]TNTP!$J$29:$J$38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[4]TNTP!$O$29:$O$38</c:f>
              <c:numCache>
                <c:formatCode>General</c:formatCode>
                <c:ptCount val="10"/>
                <c:pt idx="1">
                  <c:v>1.064532</c:v>
                </c:pt>
                <c:pt idx="2">
                  <c:v>0.81870915</c:v>
                </c:pt>
                <c:pt idx="3">
                  <c:v>0.76408184999999995</c:v>
                </c:pt>
                <c:pt idx="4">
                  <c:v>0.72626294999999996</c:v>
                </c:pt>
                <c:pt idx="5">
                  <c:v>0.77668815000000002</c:v>
                </c:pt>
                <c:pt idx="6">
                  <c:v>0.69474720000000001</c:v>
                </c:pt>
                <c:pt idx="7">
                  <c:v>0.79629795000000003</c:v>
                </c:pt>
                <c:pt idx="8">
                  <c:v>1.22631285</c:v>
                </c:pt>
                <c:pt idx="9">
                  <c:v>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FD-874E-BFF2-0CD9B518FD38}"/>
            </c:ext>
          </c:extLst>
        </c:ser>
        <c:ser>
          <c:idx val="5"/>
          <c:order val="5"/>
          <c:tx>
            <c:strRef>
              <c:f>[4]TNTP!$P$28</c:f>
              <c:strCache>
                <c:ptCount val="1"/>
                <c:pt idx="0">
                  <c:v>26</c:v>
                </c:pt>
              </c:strCache>
            </c:strRef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[4]TNTP!$J$29:$J$38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[4]TNTP!$P$29:$P$38</c:f>
              <c:numCache>
                <c:formatCode>General</c:formatCode>
                <c:ptCount val="10"/>
                <c:pt idx="1">
                  <c:v>4.9444710000000001</c:v>
                </c:pt>
                <c:pt idx="2">
                  <c:v>3.6278130000000002</c:v>
                </c:pt>
                <c:pt idx="3">
                  <c:v>2.5772880000000002</c:v>
                </c:pt>
                <c:pt idx="4">
                  <c:v>1.3880937000000002</c:v>
                </c:pt>
                <c:pt idx="5">
                  <c:v>1.0435215</c:v>
                </c:pt>
                <c:pt idx="6">
                  <c:v>1.456728</c:v>
                </c:pt>
                <c:pt idx="7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FD-874E-BFF2-0CD9B518FD38}"/>
            </c:ext>
          </c:extLst>
        </c:ser>
        <c:ser>
          <c:idx val="7"/>
          <c:order val="6"/>
          <c:tx>
            <c:strRef>
              <c:f>[4]TNTP!$S$28</c:f>
              <c:strCache>
                <c:ptCount val="1"/>
                <c:pt idx="0">
                  <c:v>28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[4]TNTP!$J$29:$J$38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[4]TNTP!$S$29:$S$38</c:f>
              <c:numCache>
                <c:formatCode>General</c:formatCode>
                <c:ptCount val="10"/>
                <c:pt idx="1">
                  <c:v>2.2481235000000002</c:v>
                </c:pt>
                <c:pt idx="2">
                  <c:v>1.2781387500000001</c:v>
                </c:pt>
                <c:pt idx="3">
                  <c:v>0.96718335</c:v>
                </c:pt>
                <c:pt idx="4">
                  <c:v>0.66953459999999998</c:v>
                </c:pt>
                <c:pt idx="5">
                  <c:v>0.66463214999999998</c:v>
                </c:pt>
                <c:pt idx="6">
                  <c:v>0.70735349999999997</c:v>
                </c:pt>
                <c:pt idx="7">
                  <c:v>0.63731850000000001</c:v>
                </c:pt>
                <c:pt idx="8">
                  <c:v>2.6256121499999994</c:v>
                </c:pt>
                <c:pt idx="9">
                  <c:v>4.6500000000000004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FD-874E-BFF2-0CD9B518FD38}"/>
            </c:ext>
          </c:extLst>
        </c:ser>
        <c:ser>
          <c:idx val="8"/>
          <c:order val="7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[4]TNTP!$J$29:$J$38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[4]TNTP!$W$29:$W$38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FD-874E-BFF2-0CD9B518FD38}"/>
            </c:ext>
          </c:extLst>
        </c:ser>
        <c:ser>
          <c:idx val="9"/>
          <c:order val="8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[4]TNTP!$J$29:$J$38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[4]TNTP!$X$29:$X$38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FD-874E-BFF2-0CD9B518F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82584"/>
        <c:axId val="726082976"/>
      </c:lineChart>
      <c:catAx>
        <c:axId val="726082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082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6082976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160714285714303E-2"/>
              <c:y val="0.406780372792384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082584"/>
        <c:crosses val="autoZero"/>
        <c:crossBetween val="between"/>
        <c:majorUnit val="2"/>
      </c:valAx>
      <c:spPr>
        <a:noFill/>
        <a:ln w="25400">
          <a:noFill/>
        </a:ln>
      </c:spPr>
    </c:plotArea>
    <c:legend>
      <c:legendPos val="b"/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12500023434570678"/>
          <c:y val="0.90169633880510691"/>
          <c:w val="0.74553641732283493"/>
          <c:h val="7.45762711864406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Wicomico Creek TN</a:t>
            </a:r>
          </a:p>
        </c:rich>
      </c:tx>
      <c:layout>
        <c:manualLayout>
          <c:xMode val="edge"/>
          <c:yMode val="edge"/>
          <c:x val="0.35585656522664483"/>
          <c:y val="3.7288135593220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88317515478767"/>
          <c:y val="0.20000033103868353"/>
          <c:w val="0.83558742343095316"/>
          <c:h val="0.57288230416165209"/>
        </c:manualLayout>
      </c:layout>
      <c:lineChart>
        <c:grouping val="standard"/>
        <c:varyColors val="0"/>
        <c:ser>
          <c:idx val="0"/>
          <c:order val="0"/>
          <c:tx>
            <c:strRef>
              <c:f>[4]TNTP!$K$41</c:f>
              <c:strCache>
                <c:ptCount val="1"/>
                <c:pt idx="0">
                  <c:v>16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[4]TNTP!$J$42:$J$51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[4]TNTP!$K$42:$K$51</c:f>
              <c:numCache>
                <c:formatCode>General</c:formatCode>
                <c:ptCount val="10"/>
                <c:pt idx="1">
                  <c:v>1.4007000000000001</c:v>
                </c:pt>
                <c:pt idx="2">
                  <c:v>0.80470215</c:v>
                </c:pt>
                <c:pt idx="3">
                  <c:v>1.9427709</c:v>
                </c:pt>
                <c:pt idx="4">
                  <c:v>0.39266289999999998</c:v>
                </c:pt>
                <c:pt idx="5">
                  <c:v>0.52946460000000006</c:v>
                </c:pt>
                <c:pt idx="6">
                  <c:v>0.37468724999999997</c:v>
                </c:pt>
                <c:pt idx="8">
                  <c:v>0.45102540000000008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4-3848-8405-B96A4988D464}"/>
            </c:ext>
          </c:extLst>
        </c:ser>
        <c:ser>
          <c:idx val="1"/>
          <c:order val="1"/>
          <c:tx>
            <c:strRef>
              <c:f>[4]TNTP!$L$41</c:f>
              <c:strCache>
                <c:ptCount val="1"/>
                <c:pt idx="0">
                  <c:v>17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[4]TNTP!$J$42:$J$51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[4]TNTP!$L$42:$L$51</c:f>
              <c:numCache>
                <c:formatCode>General</c:formatCode>
                <c:ptCount val="10"/>
                <c:pt idx="1">
                  <c:v>2.0940465000000001</c:v>
                </c:pt>
                <c:pt idx="2">
                  <c:v>1.750875</c:v>
                </c:pt>
                <c:pt idx="3">
                  <c:v>1.4882437500000001</c:v>
                </c:pt>
                <c:pt idx="4">
                  <c:v>0.89084519999999989</c:v>
                </c:pt>
                <c:pt idx="5">
                  <c:v>1.1436715499999999</c:v>
                </c:pt>
                <c:pt idx="6">
                  <c:v>1.6528260000000001</c:v>
                </c:pt>
                <c:pt idx="7">
                  <c:v>1.0253124</c:v>
                </c:pt>
                <c:pt idx="8">
                  <c:v>1.0841418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4-3848-8405-B96A4988D464}"/>
            </c:ext>
          </c:extLst>
        </c:ser>
        <c:ser>
          <c:idx val="2"/>
          <c:order val="2"/>
          <c:tx>
            <c:strRef>
              <c:f>[4]TNTP!$M$41</c:f>
              <c:strCache>
                <c:ptCount val="1"/>
                <c:pt idx="0">
                  <c:v>18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[4]TNTP!$J$42:$J$51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[4]TNTP!$M$42:$M$51</c:f>
              <c:numCache>
                <c:formatCode>General</c:formatCode>
                <c:ptCount val="10"/>
                <c:pt idx="0">
                  <c:v>2.84</c:v>
                </c:pt>
                <c:pt idx="1">
                  <c:v>2.9624804999999999</c:v>
                </c:pt>
                <c:pt idx="2">
                  <c:v>1.7256624</c:v>
                </c:pt>
                <c:pt idx="3">
                  <c:v>1.1835914999999999</c:v>
                </c:pt>
                <c:pt idx="4">
                  <c:v>1.2302815</c:v>
                </c:pt>
                <c:pt idx="5">
                  <c:v>0.91325639999999997</c:v>
                </c:pt>
                <c:pt idx="6">
                  <c:v>1.2767380500000001</c:v>
                </c:pt>
                <c:pt idx="7">
                  <c:v>1.3621807500000001</c:v>
                </c:pt>
                <c:pt idx="8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74-3848-8405-B96A4988D464}"/>
            </c:ext>
          </c:extLst>
        </c:ser>
        <c:ser>
          <c:idx val="3"/>
          <c:order val="3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[4]TNTP!$J$42:$J$51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[4]TNTP!$W$42:$W$50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74-3848-8405-B96A4988D464}"/>
            </c:ext>
          </c:extLst>
        </c:ser>
        <c:ser>
          <c:idx val="4"/>
          <c:order val="4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[4]TNTP!$J$42:$J$51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[4]TNTP!$X$42:$X$50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74-3848-8405-B96A4988D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83760"/>
        <c:axId val="726084152"/>
      </c:lineChart>
      <c:catAx>
        <c:axId val="72608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08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6084152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6036036036036036E-2"/>
              <c:y val="0.430509186351706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083760"/>
        <c:crosses val="autoZero"/>
        <c:crossBetween val="between"/>
        <c:majorUnit val="2"/>
      </c:valAx>
      <c:spPr>
        <a:noFill/>
        <a:ln w="25400">
          <a:noFill/>
        </a:ln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38513608096285318"/>
          <c:y val="0.90169633880510691"/>
          <c:w val="0.32882953819961702"/>
          <c:h val="7.45762711864406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Ponds TP</a:t>
            </a:r>
          </a:p>
        </c:rich>
      </c:tx>
      <c:layout>
        <c:manualLayout>
          <c:xMode val="edge"/>
          <c:yMode val="edge"/>
          <c:x val="0.43469430606888432"/>
          <c:y val="3.7288135593220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44910161142945"/>
          <c:y val="0.16949180596498603"/>
          <c:w val="0.84898043783924371"/>
          <c:h val="0.62034000983184889"/>
        </c:manualLayout>
      </c:layout>
      <c:lineChart>
        <c:grouping val="standard"/>
        <c:varyColors val="0"/>
        <c:ser>
          <c:idx val="0"/>
          <c:order val="0"/>
          <c:tx>
            <c:strRef>
              <c:f>[4]TNTP!$Z$2</c:f>
              <c:strCache>
                <c:ptCount val="1"/>
                <c:pt idx="0">
                  <c:v>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[4]TNTP!$Y$3:$Y$12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[4]TNTP!$Z$3:$Z$12</c:f>
              <c:numCache>
                <c:formatCode>General</c:formatCode>
                <c:ptCount val="10"/>
                <c:pt idx="1">
                  <c:v>0.16414100000000001</c:v>
                </c:pt>
                <c:pt idx="2">
                  <c:v>0.14230715000000002</c:v>
                </c:pt>
                <c:pt idx="3">
                  <c:v>0.20718929999999999</c:v>
                </c:pt>
                <c:pt idx="4">
                  <c:v>0.30629329999999999</c:v>
                </c:pt>
                <c:pt idx="5">
                  <c:v>0.24899879999999996</c:v>
                </c:pt>
                <c:pt idx="6">
                  <c:v>0.30969999999999998</c:v>
                </c:pt>
                <c:pt idx="7">
                  <c:v>0.30969999999999998</c:v>
                </c:pt>
                <c:pt idx="8">
                  <c:v>0.27361995000000006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5-3F46-9971-A5717DEE71A6}"/>
            </c:ext>
          </c:extLst>
        </c:ser>
        <c:ser>
          <c:idx val="1"/>
          <c:order val="1"/>
          <c:tx>
            <c:strRef>
              <c:f>[4]TNTP!$AA$2</c:f>
              <c:strCache>
                <c:ptCount val="1"/>
                <c:pt idx="0">
                  <c:v>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[4]TNTP!$Y$3:$Y$12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[4]TNTP!$AA$3:$AA$12</c:f>
              <c:numCache>
                <c:formatCode>General</c:formatCode>
                <c:ptCount val="10"/>
                <c:pt idx="1">
                  <c:v>7.4173149999999993E-2</c:v>
                </c:pt>
                <c:pt idx="2">
                  <c:v>0.09</c:v>
                </c:pt>
                <c:pt idx="3">
                  <c:v>0.13471949999999999</c:v>
                </c:pt>
                <c:pt idx="4">
                  <c:v>0.11319535</c:v>
                </c:pt>
                <c:pt idx="5">
                  <c:v>0.1056077</c:v>
                </c:pt>
                <c:pt idx="6">
                  <c:v>0.1118017</c:v>
                </c:pt>
                <c:pt idx="7">
                  <c:v>0.1</c:v>
                </c:pt>
                <c:pt idx="8">
                  <c:v>7.0000000000000007E-2</c:v>
                </c:pt>
                <c:pt idx="9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5-3F46-9971-A5717DEE71A6}"/>
            </c:ext>
          </c:extLst>
        </c:ser>
        <c:ser>
          <c:idx val="2"/>
          <c:order val="2"/>
          <c:tx>
            <c:strRef>
              <c:f>[4]TNTP!$AB$2</c:f>
              <c:strCache>
                <c:ptCount val="1"/>
                <c:pt idx="0">
                  <c:v>3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[4]TNTP!$Y$3:$Y$12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[4]TNTP!$AB$3:$AB$12</c:f>
              <c:numCache>
                <c:formatCode>General</c:formatCode>
                <c:ptCount val="10"/>
                <c:pt idx="1">
                  <c:v>3.6389749999999998E-2</c:v>
                </c:pt>
                <c:pt idx="2">
                  <c:v>4.1809499999999999E-2</c:v>
                </c:pt>
                <c:pt idx="3">
                  <c:v>5.8997850000000004E-2</c:v>
                </c:pt>
                <c:pt idx="4">
                  <c:v>8.5373966666666676E-2</c:v>
                </c:pt>
                <c:pt idx="5">
                  <c:v>5.9772100000000002E-2</c:v>
                </c:pt>
                <c:pt idx="6">
                  <c:v>5.9152700000000003E-2</c:v>
                </c:pt>
                <c:pt idx="7">
                  <c:v>4.1964349999999997E-2</c:v>
                </c:pt>
                <c:pt idx="8">
                  <c:v>0.03</c:v>
                </c:pt>
                <c:pt idx="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5-3F46-9971-A5717DEE71A6}"/>
            </c:ext>
          </c:extLst>
        </c:ser>
        <c:ser>
          <c:idx val="3"/>
          <c:order val="3"/>
          <c:tx>
            <c:strRef>
              <c:f>[4]TNTP!$AC$2</c:f>
              <c:strCache>
                <c:ptCount val="1"/>
                <c:pt idx="0">
                  <c:v>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[4]TNTP!$Y$3:$Y$12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[4]TNTP!$AC$3:$AC$12</c:f>
              <c:numCache>
                <c:formatCode>General</c:formatCode>
                <c:ptCount val="10"/>
                <c:pt idx="1">
                  <c:v>2.7253599999999999E-2</c:v>
                </c:pt>
                <c:pt idx="2">
                  <c:v>2.3227499999999998E-2</c:v>
                </c:pt>
                <c:pt idx="3">
                  <c:v>3.0815149999999999E-2</c:v>
                </c:pt>
                <c:pt idx="4">
                  <c:v>0.03</c:v>
                </c:pt>
                <c:pt idx="5">
                  <c:v>2.7872999999999998E-2</c:v>
                </c:pt>
                <c:pt idx="6">
                  <c:v>1.45559E-2</c:v>
                </c:pt>
                <c:pt idx="7">
                  <c:v>1.98208E-2</c:v>
                </c:pt>
                <c:pt idx="8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25-3F46-9971-A5717DEE71A6}"/>
            </c:ext>
          </c:extLst>
        </c:ser>
        <c:ser>
          <c:idx val="5"/>
          <c:order val="4"/>
          <c:tx>
            <c:strRef>
              <c:f>[4]TNTP!$AE$2</c:f>
              <c:strCache>
                <c:ptCount val="1"/>
                <c:pt idx="0">
                  <c:v>7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[4]TNTP!$Y$3:$Y$12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[4]TNTP!$AE$3:$AE$12</c:f>
              <c:numCache>
                <c:formatCode>General</c:formatCode>
                <c:ptCount val="10"/>
                <c:pt idx="0">
                  <c:v>0.04</c:v>
                </c:pt>
                <c:pt idx="1">
                  <c:v>3.5925200000000004E-2</c:v>
                </c:pt>
                <c:pt idx="2">
                  <c:v>0.03</c:v>
                </c:pt>
                <c:pt idx="3">
                  <c:v>4.1344950000000005E-2</c:v>
                </c:pt>
                <c:pt idx="4">
                  <c:v>3.8609266666666663E-2</c:v>
                </c:pt>
                <c:pt idx="5">
                  <c:v>3.7473699999999999E-2</c:v>
                </c:pt>
                <c:pt idx="6">
                  <c:v>2.1214450000000003E-2</c:v>
                </c:pt>
                <c:pt idx="7">
                  <c:v>2.555025E-2</c:v>
                </c:pt>
                <c:pt idx="8">
                  <c:v>1.48656E-2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25-3F46-9971-A5717DEE71A6}"/>
            </c:ext>
          </c:extLst>
        </c:ser>
        <c:ser>
          <c:idx val="6"/>
          <c:order val="5"/>
          <c:tx>
            <c:strRef>
              <c:f>[4]TNTP!$AF$2</c:f>
              <c:strCache>
                <c:ptCount val="1"/>
                <c:pt idx="0">
                  <c:v>9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[4]TNTP!$Y$3:$Y$12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[4]TNTP!$AF$3:$AF$12</c:f>
              <c:numCache>
                <c:formatCode>General</c:formatCode>
                <c:ptCount val="10"/>
                <c:pt idx="1">
                  <c:v>2.3537200000000001E-2</c:v>
                </c:pt>
                <c:pt idx="4">
                  <c:v>3.2363650000000001E-2</c:v>
                </c:pt>
                <c:pt idx="5">
                  <c:v>0.05</c:v>
                </c:pt>
                <c:pt idx="6">
                  <c:v>0.01</c:v>
                </c:pt>
                <c:pt idx="7">
                  <c:v>3.1434550000000006E-2</c:v>
                </c:pt>
                <c:pt idx="8">
                  <c:v>9.7400650000000005E-2</c:v>
                </c:pt>
                <c:pt idx="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25-3F46-9971-A5717DEE71A6}"/>
            </c:ext>
          </c:extLst>
        </c:ser>
        <c:ser>
          <c:idx val="9"/>
          <c:order val="6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[4]TNTP!$Y$3:$Y$12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[4]TNTP!$AL$3:$AL$12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25-3F46-9971-A5717DEE71A6}"/>
            </c:ext>
          </c:extLst>
        </c:ser>
        <c:ser>
          <c:idx val="10"/>
          <c:order val="7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[4]TNTP!$Y$3:$Y$12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[4]TNTP!$AM$3:$AM$12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25-3F46-9971-A5717DEE71A6}"/>
            </c:ext>
          </c:extLst>
        </c:ser>
        <c:ser>
          <c:idx val="11"/>
          <c:order val="8"/>
          <c:tx>
            <c:v>12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[4]TNTP!$AG$3:$AG$12</c:f>
              <c:numCache>
                <c:formatCode>General</c:formatCode>
                <c:ptCount val="10"/>
                <c:pt idx="0">
                  <c:v>0.02</c:v>
                </c:pt>
                <c:pt idx="1">
                  <c:v>2.4001749999999999E-2</c:v>
                </c:pt>
                <c:pt idx="2">
                  <c:v>2.4001749999999999E-2</c:v>
                </c:pt>
                <c:pt idx="3">
                  <c:v>3.18991E-2</c:v>
                </c:pt>
                <c:pt idx="4">
                  <c:v>2.8389166666666663E-2</c:v>
                </c:pt>
                <c:pt idx="5">
                  <c:v>2.7253599999999999E-2</c:v>
                </c:pt>
                <c:pt idx="6">
                  <c:v>1.3936500000000001E-2</c:v>
                </c:pt>
                <c:pt idx="7">
                  <c:v>2.1679E-2</c:v>
                </c:pt>
                <c:pt idx="8">
                  <c:v>1.3936500000000001E-2</c:v>
                </c:pt>
                <c:pt idx="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25-3F46-9971-A5717DEE71A6}"/>
            </c:ext>
          </c:extLst>
        </c:ser>
        <c:ser>
          <c:idx val="7"/>
          <c:order val="9"/>
          <c:tx>
            <c:v>13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CCFF"/>
              </a:solidFill>
              <a:ln>
                <a:solidFill>
                  <a:srgbClr val="00CCFF"/>
                </a:solidFill>
                <a:prstDash val="solid"/>
              </a:ln>
            </c:spPr>
          </c:marker>
          <c:val>
            <c:numRef>
              <c:f>[4]TNTP!$AH$3:$AH$12</c:f>
              <c:numCache>
                <c:formatCode>General</c:formatCode>
                <c:ptCount val="10"/>
                <c:pt idx="1">
                  <c:v>3.4376699999999996E-2</c:v>
                </c:pt>
                <c:pt idx="2">
                  <c:v>4.2428899999999999E-2</c:v>
                </c:pt>
                <c:pt idx="3">
                  <c:v>3.4841250000000004E-2</c:v>
                </c:pt>
                <c:pt idx="4">
                  <c:v>5.4816900000000002E-2</c:v>
                </c:pt>
                <c:pt idx="5">
                  <c:v>4.6609850000000001E-2</c:v>
                </c:pt>
                <c:pt idx="6">
                  <c:v>3.3137900000000005E-2</c:v>
                </c:pt>
                <c:pt idx="7">
                  <c:v>2.8802099999999997E-2</c:v>
                </c:pt>
                <c:pt idx="8">
                  <c:v>2.6169649999999996E-2</c:v>
                </c:pt>
                <c:pt idx="9">
                  <c:v>3.3137900000000005E-2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25-3F46-9971-A5717DEE71A6}"/>
            </c:ext>
          </c:extLst>
        </c:ser>
        <c:ser>
          <c:idx val="8"/>
          <c:order val="10"/>
          <c:tx>
            <c:v>14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[4]TNTP!$AI$3:$AI$12</c:f>
              <c:numCache>
                <c:formatCode>General</c:formatCode>
                <c:ptCount val="10"/>
                <c:pt idx="0">
                  <c:v>0.02</c:v>
                </c:pt>
                <c:pt idx="1">
                  <c:v>2.1988699999999996E-2</c:v>
                </c:pt>
                <c:pt idx="2">
                  <c:v>4.1654650000000001E-2</c:v>
                </c:pt>
                <c:pt idx="3">
                  <c:v>3.7938249999999993E-2</c:v>
                </c:pt>
                <c:pt idx="4">
                  <c:v>0.15546940000000001</c:v>
                </c:pt>
                <c:pt idx="5">
                  <c:v>4.5371049999999996E-2</c:v>
                </c:pt>
                <c:pt idx="6">
                  <c:v>4.2274050000000001E-2</c:v>
                </c:pt>
                <c:pt idx="7">
                  <c:v>5.3113550000000002E-2</c:v>
                </c:pt>
                <c:pt idx="8">
                  <c:v>7.2005249999999993E-2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25-3F46-9971-A5717DEE71A6}"/>
            </c:ext>
          </c:extLst>
        </c:ser>
        <c:ser>
          <c:idx val="12"/>
          <c:order val="11"/>
          <c:tx>
            <c:v>15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[4]TNTP!$AJ$3:$AJ$12</c:f>
              <c:numCache>
                <c:formatCode>General</c:formatCode>
                <c:ptCount val="10"/>
                <c:pt idx="1">
                  <c:v>3.4376699999999996E-2</c:v>
                </c:pt>
                <c:pt idx="2">
                  <c:v>4.1654650000000001E-2</c:v>
                </c:pt>
                <c:pt idx="3">
                  <c:v>3.4841250000000004E-2</c:v>
                </c:pt>
                <c:pt idx="4">
                  <c:v>5.4816900000000002E-2</c:v>
                </c:pt>
                <c:pt idx="5">
                  <c:v>4.6609850000000001E-2</c:v>
                </c:pt>
                <c:pt idx="6">
                  <c:v>2.8182699999999998E-2</c:v>
                </c:pt>
                <c:pt idx="7">
                  <c:v>2.8802099999999997E-2</c:v>
                </c:pt>
                <c:pt idx="8">
                  <c:v>2.6169649999999996E-2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825-3F46-9971-A5717DEE7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84936"/>
        <c:axId val="726085328"/>
      </c:lineChart>
      <c:catAx>
        <c:axId val="72608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085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6085328"/>
        <c:scaling>
          <c:orientation val="minMax"/>
          <c:max val="0.35000000000000026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204081632653074E-2"/>
              <c:y val="0.423729525334757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084936"/>
        <c:crosses val="autoZero"/>
        <c:crossBetween val="between"/>
        <c:majorUnit val="4.0000000000000022E-2"/>
      </c:valAx>
      <c:spPr>
        <a:noFill/>
        <a:ln w="25400">
          <a:noFill/>
        </a:ln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9.5918367346938774E-2"/>
          <c:y val="0.90508616931358155"/>
          <c:w val="0.8959192243826658"/>
          <c:h val="7.45762711864410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Upper TP</a:t>
            </a:r>
          </a:p>
        </c:rich>
      </c:tx>
      <c:layout>
        <c:manualLayout>
          <c:xMode val="edge"/>
          <c:yMode val="edge"/>
          <c:x val="0.43673512239541484"/>
          <c:y val="3.7288135593220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77564849295329"/>
          <c:y val="0.20000033103868353"/>
          <c:w val="0.8326538909577198"/>
          <c:h val="0.57288230416165209"/>
        </c:manualLayout>
      </c:layout>
      <c:lineChart>
        <c:grouping val="standard"/>
        <c:varyColors val="0"/>
        <c:ser>
          <c:idx val="0"/>
          <c:order val="0"/>
          <c:tx>
            <c:strRef>
              <c:f>[4]TNTP!$Z$15</c:f>
              <c:strCache>
                <c:ptCount val="1"/>
                <c:pt idx="0">
                  <c:v>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[4]TNTP!$Y$16:$Y$25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[4]TNTP!$Z$16:$Z$25</c:f>
              <c:numCache>
                <c:formatCode>General</c:formatCode>
                <c:ptCount val="10"/>
                <c:pt idx="0">
                  <c:v>0.04</c:v>
                </c:pt>
                <c:pt idx="1">
                  <c:v>4.5990450000000002E-2</c:v>
                </c:pt>
                <c:pt idx="2">
                  <c:v>0.08</c:v>
                </c:pt>
                <c:pt idx="3">
                  <c:v>4.5835599999999997E-2</c:v>
                </c:pt>
                <c:pt idx="4">
                  <c:v>7.0000000000000007E-2</c:v>
                </c:pt>
                <c:pt idx="5">
                  <c:v>6.4107899999999995E-2</c:v>
                </c:pt>
                <c:pt idx="6">
                  <c:v>6.3643349999999987E-2</c:v>
                </c:pt>
                <c:pt idx="7">
                  <c:v>9.1361500000000012E-2</c:v>
                </c:pt>
                <c:pt idx="8">
                  <c:v>4.9242299999999996E-2</c:v>
                </c:pt>
                <c:pt idx="9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F-F847-83CD-9112F97672EA}"/>
            </c:ext>
          </c:extLst>
        </c:ser>
        <c:ser>
          <c:idx val="1"/>
          <c:order val="1"/>
          <c:tx>
            <c:strRef>
              <c:f>[4]TNTP!$AA$15</c:f>
              <c:strCache>
                <c:ptCount val="1"/>
                <c:pt idx="0">
                  <c:v>8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[4]TNTP!$Y$16:$Y$25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[4]TNTP!$AA$16:$AA$25</c:f>
              <c:numCache>
                <c:formatCode>General</c:formatCode>
                <c:ptCount val="10"/>
                <c:pt idx="0">
                  <c:v>0.04</c:v>
                </c:pt>
                <c:pt idx="1">
                  <c:v>4.4132249999999998E-2</c:v>
                </c:pt>
                <c:pt idx="2">
                  <c:v>4.5216199999999998E-2</c:v>
                </c:pt>
                <c:pt idx="3">
                  <c:v>4.8622899999999997E-2</c:v>
                </c:pt>
                <c:pt idx="4">
                  <c:v>4.2841833333333336E-2</c:v>
                </c:pt>
                <c:pt idx="5">
                  <c:v>3.5305799999999998E-2</c:v>
                </c:pt>
                <c:pt idx="6">
                  <c:v>5.3113549999999995E-2</c:v>
                </c:pt>
                <c:pt idx="7">
                  <c:v>4.3667699999999997E-2</c:v>
                </c:pt>
                <c:pt idx="8">
                  <c:v>3.5305799999999998E-2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F-F847-83CD-9112F97672EA}"/>
            </c:ext>
          </c:extLst>
        </c:ser>
        <c:ser>
          <c:idx val="2"/>
          <c:order val="2"/>
          <c:tx>
            <c:strRef>
              <c:f>[4]TNTP!$AB$15</c:f>
              <c:strCache>
                <c:ptCount val="1"/>
                <c:pt idx="0">
                  <c:v>19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[4]TNTP!$Y$16:$Y$25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[4]TNTP!$AB$16:$AB$25</c:f>
              <c:numCache>
                <c:formatCode>General</c:formatCode>
                <c:ptCount val="10"/>
                <c:pt idx="0">
                  <c:v>0.12</c:v>
                </c:pt>
                <c:pt idx="1">
                  <c:v>0.11381474999999999</c:v>
                </c:pt>
                <c:pt idx="2">
                  <c:v>0.12929974999999999</c:v>
                </c:pt>
                <c:pt idx="3">
                  <c:v>9.6006999999999995E-2</c:v>
                </c:pt>
                <c:pt idx="4">
                  <c:v>0.10282039999999999</c:v>
                </c:pt>
                <c:pt idx="5">
                  <c:v>0.1118017</c:v>
                </c:pt>
                <c:pt idx="6">
                  <c:v>0.1322419</c:v>
                </c:pt>
                <c:pt idx="7">
                  <c:v>0.15097874999999999</c:v>
                </c:pt>
                <c:pt idx="8">
                  <c:v>0.11149200000000001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F-F847-83CD-9112F97672EA}"/>
            </c:ext>
          </c:extLst>
        </c:ser>
        <c:ser>
          <c:idx val="3"/>
          <c:order val="3"/>
          <c:tx>
            <c:strRef>
              <c:f>[4]TNTP!$AC$15</c:f>
              <c:strCache>
                <c:ptCount val="1"/>
                <c:pt idx="0">
                  <c:v>20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[4]TNTP!$Y$16:$Y$25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[4]TNTP!$AC$16:$AC$25</c:f>
              <c:numCache>
                <c:formatCode>General</c:formatCode>
                <c:ptCount val="10"/>
                <c:pt idx="1">
                  <c:v>7.1231000000000003E-2</c:v>
                </c:pt>
                <c:pt idx="2">
                  <c:v>7.7889550000000002E-2</c:v>
                </c:pt>
                <c:pt idx="3">
                  <c:v>5.7913900000000004E-2</c:v>
                </c:pt>
                <c:pt idx="4">
                  <c:v>9.8020049999999997E-2</c:v>
                </c:pt>
                <c:pt idx="5">
                  <c:v>8.5322349999999991E-2</c:v>
                </c:pt>
                <c:pt idx="6">
                  <c:v>8.8109649999999998E-2</c:v>
                </c:pt>
                <c:pt idx="7">
                  <c:v>0.10870469999999999</c:v>
                </c:pt>
                <c:pt idx="8">
                  <c:v>5.6984800000000002E-2</c:v>
                </c:pt>
                <c:pt idx="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F-F847-83CD-9112F97672EA}"/>
            </c:ext>
          </c:extLst>
        </c:ser>
        <c:ser>
          <c:idx val="4"/>
          <c:order val="4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[4]TNTP!$Y$16:$Y$25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[4]TNTP!$AL$16:$AL$25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F-F847-83CD-9112F97672EA}"/>
            </c:ext>
          </c:extLst>
        </c:ser>
        <c:ser>
          <c:idx val="5"/>
          <c:order val="5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[4]TNTP!$Y$16:$Y$25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[4]TNTP!$AM$16:$AM$25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CF-F847-83CD-9112F97672EA}"/>
            </c:ext>
          </c:extLst>
        </c:ser>
        <c:ser>
          <c:idx val="6"/>
          <c:order val="6"/>
          <c:tx>
            <c:v>27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[4]TNTP!$AD$16:$AD$25</c:f>
              <c:numCache>
                <c:formatCode>General</c:formatCode>
                <c:ptCount val="10"/>
                <c:pt idx="1">
                  <c:v>6.9682500000000008E-2</c:v>
                </c:pt>
                <c:pt idx="2">
                  <c:v>8.9503300000000008E-2</c:v>
                </c:pt>
                <c:pt idx="3">
                  <c:v>9.260030000000001E-2</c:v>
                </c:pt>
                <c:pt idx="4">
                  <c:v>8.4548099999999987E-2</c:v>
                </c:pt>
                <c:pt idx="5">
                  <c:v>8.2225349999999989E-2</c:v>
                </c:pt>
                <c:pt idx="6">
                  <c:v>6.7204899999999998E-2</c:v>
                </c:pt>
                <c:pt idx="7">
                  <c:v>7.3863449999999997E-2</c:v>
                </c:pt>
                <c:pt idx="8">
                  <c:v>4.8468049999999999E-2</c:v>
                </c:pt>
                <c:pt idx="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CF-F847-83CD-9112F976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86112"/>
        <c:axId val="726086504"/>
      </c:lineChart>
      <c:catAx>
        <c:axId val="72608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086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6086504"/>
        <c:scaling>
          <c:orientation val="minMax"/>
          <c:max val="0.3500000000000002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2653061224489806E-2"/>
              <c:y val="0.430509186351706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086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2244919385076903"/>
          <c:y val="0.90169633880510691"/>
          <c:w val="0.46530655096684315"/>
          <c:h val="7.45762711864406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Lower TP</a:t>
            </a:r>
          </a:p>
        </c:rich>
      </c:tx>
      <c:layout>
        <c:manualLayout>
          <c:xMode val="edge"/>
          <c:yMode val="edge"/>
          <c:x val="0.43469430606888432"/>
          <c:y val="3.7288135593220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12255472990555"/>
          <c:y val="0.15254262536848742"/>
          <c:w val="0.86530698472076695"/>
          <c:h val="0.58305181251955285"/>
        </c:manualLayout>
      </c:layout>
      <c:lineChart>
        <c:grouping val="standard"/>
        <c:varyColors val="0"/>
        <c:ser>
          <c:idx val="0"/>
          <c:order val="0"/>
          <c:tx>
            <c:strRef>
              <c:f>[4]TNTP!$Z$28</c:f>
              <c:strCache>
                <c:ptCount val="1"/>
                <c:pt idx="0">
                  <c:v>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[4]TNTP!$Y$29:$Y$38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[4]TNTP!$Z$29:$Z$38</c:f>
              <c:numCache>
                <c:formatCode>General</c:formatCode>
                <c:ptCount val="10"/>
                <c:pt idx="1">
                  <c:v>8.1915650000000007E-2</c:v>
                </c:pt>
                <c:pt idx="2">
                  <c:v>0.1387456</c:v>
                </c:pt>
                <c:pt idx="3">
                  <c:v>9.1671199999999994E-2</c:v>
                </c:pt>
                <c:pt idx="4">
                  <c:v>8.79548E-2</c:v>
                </c:pt>
                <c:pt idx="6">
                  <c:v>7.9438049999999996E-2</c:v>
                </c:pt>
                <c:pt idx="7">
                  <c:v>7.5257100000000007E-2</c:v>
                </c:pt>
                <c:pt idx="8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8-8949-B17E-1D6C8BA67A44}"/>
            </c:ext>
          </c:extLst>
        </c:ser>
        <c:ser>
          <c:idx val="1"/>
          <c:order val="1"/>
          <c:tx>
            <c:strRef>
              <c:f>[4]TNTP!$AA$28</c:f>
              <c:strCache>
                <c:ptCount val="1"/>
                <c:pt idx="0">
                  <c:v>22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[4]TNTP!$Y$29:$Y$38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[4]TNTP!$AA$29:$AA$38</c:f>
              <c:numCache>
                <c:formatCode>General</c:formatCode>
                <c:ptCount val="10"/>
                <c:pt idx="0">
                  <c:v>0.06</c:v>
                </c:pt>
                <c:pt idx="1">
                  <c:v>6.4727300000000002E-2</c:v>
                </c:pt>
                <c:pt idx="2">
                  <c:v>6.0701199999999997E-2</c:v>
                </c:pt>
                <c:pt idx="3">
                  <c:v>6.5346699999999994E-2</c:v>
                </c:pt>
                <c:pt idx="4">
                  <c:v>5.0481100000000001E-2</c:v>
                </c:pt>
                <c:pt idx="5">
                  <c:v>5.2649000000000001E-2</c:v>
                </c:pt>
                <c:pt idx="6">
                  <c:v>5.8378449999999998E-2</c:v>
                </c:pt>
                <c:pt idx="7">
                  <c:v>5.3423249999999992E-2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C8-8949-B17E-1D6C8BA67A44}"/>
            </c:ext>
          </c:extLst>
        </c:ser>
        <c:ser>
          <c:idx val="2"/>
          <c:order val="2"/>
          <c:tx>
            <c:strRef>
              <c:f>[4]TNTP!$AB$28</c:f>
              <c:strCache>
                <c:ptCount val="1"/>
                <c:pt idx="0">
                  <c:v>23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[4]TNTP!$Y$29:$Y$38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[4]TNTP!$AB$29:$AB$38</c:f>
              <c:numCache>
                <c:formatCode>General</c:formatCode>
                <c:ptCount val="10"/>
                <c:pt idx="1">
                  <c:v>7.2005249999999993E-2</c:v>
                </c:pt>
                <c:pt idx="2">
                  <c:v>4.4287099999999996E-2</c:v>
                </c:pt>
                <c:pt idx="3">
                  <c:v>4.5216199999999998E-2</c:v>
                </c:pt>
                <c:pt idx="4">
                  <c:v>5.0635949999999999E-2</c:v>
                </c:pt>
                <c:pt idx="5">
                  <c:v>5.1410199999999996E-2</c:v>
                </c:pt>
                <c:pt idx="6">
                  <c:v>6.9527649999999996E-2</c:v>
                </c:pt>
                <c:pt idx="7">
                  <c:v>5.7913900000000004E-2</c:v>
                </c:pt>
                <c:pt idx="8">
                  <c:v>0.05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C8-8949-B17E-1D6C8BA67A44}"/>
            </c:ext>
          </c:extLst>
        </c:ser>
        <c:ser>
          <c:idx val="3"/>
          <c:order val="3"/>
          <c:tx>
            <c:strRef>
              <c:f>[4]TNTP!$AC$28</c:f>
              <c:strCache>
                <c:ptCount val="1"/>
                <c:pt idx="0">
                  <c:v>24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cat>
            <c:strRef>
              <c:f>[4]TNTP!$Y$29:$Y$38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[4]TNTP!$AC$29:$AC$38</c:f>
              <c:numCache>
                <c:formatCode>General</c:formatCode>
                <c:ptCount val="10"/>
                <c:pt idx="0">
                  <c:v>0.05</c:v>
                </c:pt>
                <c:pt idx="1">
                  <c:v>5.0635949999999999E-2</c:v>
                </c:pt>
                <c:pt idx="2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C8-8949-B17E-1D6C8BA67A44}"/>
            </c:ext>
          </c:extLst>
        </c:ser>
        <c:ser>
          <c:idx val="4"/>
          <c:order val="4"/>
          <c:tx>
            <c:strRef>
              <c:f>[4]TNTP!$AD$28</c:f>
              <c:strCache>
                <c:ptCount val="1"/>
                <c:pt idx="0">
                  <c:v>25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CCFF"/>
              </a:solidFill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[4]TNTP!$Y$29:$Y$38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[4]TNTP!$AD$29:$AD$38</c:f>
              <c:numCache>
                <c:formatCode>General</c:formatCode>
                <c:ptCount val="10"/>
                <c:pt idx="1">
                  <c:v>5.9617249999999997E-2</c:v>
                </c:pt>
                <c:pt idx="2">
                  <c:v>6.5346699999999994E-2</c:v>
                </c:pt>
                <c:pt idx="3">
                  <c:v>5.9307549999999994E-2</c:v>
                </c:pt>
                <c:pt idx="4">
                  <c:v>6.7359749999999996E-2</c:v>
                </c:pt>
                <c:pt idx="5">
                  <c:v>6.7204899999999984E-2</c:v>
                </c:pt>
                <c:pt idx="6">
                  <c:v>5.60557E-2</c:v>
                </c:pt>
                <c:pt idx="7">
                  <c:v>6.8753399999999992E-2</c:v>
                </c:pt>
                <c:pt idx="8">
                  <c:v>4.8777749999999995E-2</c:v>
                </c:pt>
                <c:pt idx="9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C8-8949-B17E-1D6C8BA67A44}"/>
            </c:ext>
          </c:extLst>
        </c:ser>
        <c:ser>
          <c:idx val="5"/>
          <c:order val="5"/>
          <c:tx>
            <c:strRef>
              <c:f>[4]TNTP!$AE$28</c:f>
              <c:strCache>
                <c:ptCount val="1"/>
                <c:pt idx="0">
                  <c:v>26</c:v>
                </c:pt>
              </c:strCache>
            </c:strRef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[4]TNTP!$Y$29:$Y$38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[4]TNTP!$AE$29:$AE$38</c:f>
              <c:numCache>
                <c:formatCode>General</c:formatCode>
                <c:ptCount val="10"/>
                <c:pt idx="1">
                  <c:v>3.4067E-2</c:v>
                </c:pt>
                <c:pt idx="2">
                  <c:v>6.1320600000000003E-2</c:v>
                </c:pt>
                <c:pt idx="3">
                  <c:v>6.2559400000000001E-2</c:v>
                </c:pt>
                <c:pt idx="4">
                  <c:v>7.773469999999999E-2</c:v>
                </c:pt>
                <c:pt idx="5">
                  <c:v>6.2249699999999991E-2</c:v>
                </c:pt>
                <c:pt idx="6">
                  <c:v>7.0000000000000007E-2</c:v>
                </c:pt>
                <c:pt idx="7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C8-8949-B17E-1D6C8BA67A44}"/>
            </c:ext>
          </c:extLst>
        </c:ser>
        <c:ser>
          <c:idx val="7"/>
          <c:order val="6"/>
          <c:tx>
            <c:strRef>
              <c:f>[4]TNTP!$AI$28</c:f>
              <c:strCache>
                <c:ptCount val="1"/>
                <c:pt idx="0">
                  <c:v>28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[4]TNTP!$Y$29:$Y$38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[4]TNTP!$AI$29:$AI$38</c:f>
              <c:numCache>
                <c:formatCode>General</c:formatCode>
                <c:ptCount val="10"/>
                <c:pt idx="1">
                  <c:v>4.6764700000000006E-2</c:v>
                </c:pt>
                <c:pt idx="2">
                  <c:v>4.506135E-2</c:v>
                </c:pt>
                <c:pt idx="3">
                  <c:v>4.39774E-2</c:v>
                </c:pt>
                <c:pt idx="4">
                  <c:v>5.4042649999999998E-2</c:v>
                </c:pt>
                <c:pt idx="5">
                  <c:v>5.7913900000000004E-2</c:v>
                </c:pt>
                <c:pt idx="6">
                  <c:v>5.7913900000000004E-2</c:v>
                </c:pt>
                <c:pt idx="7">
                  <c:v>0.05</c:v>
                </c:pt>
                <c:pt idx="8">
                  <c:v>3.515095E-2</c:v>
                </c:pt>
                <c:pt idx="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C8-8949-B17E-1D6C8BA67A44}"/>
            </c:ext>
          </c:extLst>
        </c:ser>
        <c:ser>
          <c:idx val="8"/>
          <c:order val="7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[4]TNTP!$Y$29:$Y$38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[4]TNTP!$AL$29:$AL$38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C8-8949-B17E-1D6C8BA67A44}"/>
            </c:ext>
          </c:extLst>
        </c:ser>
        <c:ser>
          <c:idx val="9"/>
          <c:order val="8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[4]TNTP!$Y$29:$Y$38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[4]TNTP!$AM$29:$AM$38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C8-8949-B17E-1D6C8BA67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87288"/>
        <c:axId val="726087680"/>
      </c:lineChart>
      <c:catAx>
        <c:axId val="726087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087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6087680"/>
        <c:scaling>
          <c:orientation val="minMax"/>
          <c:max val="0.3500000000000002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204081632653074E-2"/>
              <c:y val="0.38305155923306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087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14489817344260544"/>
          <c:y val="0.88813701677120849"/>
          <c:w val="0.68163329583802001"/>
          <c:h val="7.45762711864405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Wicomico Creek TP</a:t>
            </a:r>
          </a:p>
        </c:rich>
      </c:tx>
      <c:layout>
        <c:manualLayout>
          <c:xMode val="edge"/>
          <c:yMode val="edge"/>
          <c:x val="0.36938818361990544"/>
          <c:y val="3.7288135593220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77564849295329"/>
          <c:y val="0.20000033103868353"/>
          <c:w val="0.8326538909577198"/>
          <c:h val="0.57288230416165209"/>
        </c:manualLayout>
      </c:layout>
      <c:lineChart>
        <c:grouping val="standard"/>
        <c:varyColors val="0"/>
        <c:ser>
          <c:idx val="0"/>
          <c:order val="0"/>
          <c:tx>
            <c:strRef>
              <c:f>[4]TNTP!$Z$41</c:f>
              <c:strCache>
                <c:ptCount val="1"/>
                <c:pt idx="0">
                  <c:v>16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[4]TNTP!$Y$42:$Y$51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[4]TNTP!$Z$42:$Z$51</c:f>
              <c:numCache>
                <c:formatCode>General</c:formatCode>
                <c:ptCount val="10"/>
                <c:pt idx="0">
                  <c:v>0.03</c:v>
                </c:pt>
                <c:pt idx="1">
                  <c:v>4.4751650000000004E-2</c:v>
                </c:pt>
                <c:pt idx="2">
                  <c:v>4.5525899999999994E-2</c:v>
                </c:pt>
                <c:pt idx="3">
                  <c:v>5.0790800000000004E-2</c:v>
                </c:pt>
                <c:pt idx="4">
                  <c:v>3.9951300000000002E-2</c:v>
                </c:pt>
                <c:pt idx="5">
                  <c:v>3.0350599999999998E-2</c:v>
                </c:pt>
                <c:pt idx="6">
                  <c:v>3.5305799999999998E-2</c:v>
                </c:pt>
                <c:pt idx="8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2-CF45-8872-1EDC0642BF34}"/>
            </c:ext>
          </c:extLst>
        </c:ser>
        <c:ser>
          <c:idx val="1"/>
          <c:order val="1"/>
          <c:tx>
            <c:strRef>
              <c:f>[4]TNTP!$AA$41</c:f>
              <c:strCache>
                <c:ptCount val="1"/>
                <c:pt idx="0">
                  <c:v>17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[4]TNTP!$Y$42:$Y$51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[4]TNTP!$AA$42:$AA$51</c:f>
              <c:numCache>
                <c:formatCode>General</c:formatCode>
                <c:ptCount val="10"/>
                <c:pt idx="1">
                  <c:v>6.8908249999999976E-2</c:v>
                </c:pt>
                <c:pt idx="2">
                  <c:v>4.9551999999999999E-2</c:v>
                </c:pt>
                <c:pt idx="3">
                  <c:v>4.8003499999999998E-2</c:v>
                </c:pt>
                <c:pt idx="4">
                  <c:v>8.2689899999999983E-2</c:v>
                </c:pt>
                <c:pt idx="5">
                  <c:v>5.9617249999999997E-2</c:v>
                </c:pt>
                <c:pt idx="6">
                  <c:v>0.08</c:v>
                </c:pt>
                <c:pt idx="7">
                  <c:v>5.9307549999999994E-2</c:v>
                </c:pt>
                <c:pt idx="8">
                  <c:v>6.1630299999999999E-2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2-CF45-8872-1EDC0642BF34}"/>
            </c:ext>
          </c:extLst>
        </c:ser>
        <c:ser>
          <c:idx val="2"/>
          <c:order val="2"/>
          <c:tx>
            <c:strRef>
              <c:f>[4]TNTP!$AB$41</c:f>
              <c:strCache>
                <c:ptCount val="1"/>
                <c:pt idx="0">
                  <c:v>18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[4]TNTP!$Y$42:$Y$51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[4]TNTP!$AB$42:$AB$51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6.1320600000000003E-2</c:v>
                </c:pt>
                <c:pt idx="2">
                  <c:v>4.8622899999999997E-2</c:v>
                </c:pt>
                <c:pt idx="3">
                  <c:v>3.5305799999999998E-2</c:v>
                </c:pt>
                <c:pt idx="4">
                  <c:v>5.7088033333333336E-2</c:v>
                </c:pt>
                <c:pt idx="5">
                  <c:v>5.497175E-2</c:v>
                </c:pt>
                <c:pt idx="6">
                  <c:v>5.497175E-2</c:v>
                </c:pt>
                <c:pt idx="7">
                  <c:v>6.1939999999999995E-2</c:v>
                </c:pt>
                <c:pt idx="8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52-CF45-8872-1EDC0642BF34}"/>
            </c:ext>
          </c:extLst>
        </c:ser>
        <c:ser>
          <c:idx val="3"/>
          <c:order val="3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[4]TNTP!$Y$42:$Y$51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[4]TNTP!$AL$42:$AL$50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52-CF45-8872-1EDC0642BF34}"/>
            </c:ext>
          </c:extLst>
        </c:ser>
        <c:ser>
          <c:idx val="4"/>
          <c:order val="4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[4]TNTP!$Y$42:$Y$51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[4]TNTP!$AM$42:$AM$50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52-CF45-8872-1EDC0642B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088464"/>
        <c:axId val="726088856"/>
      </c:lineChart>
      <c:catAx>
        <c:axId val="72608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088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6088856"/>
        <c:scaling>
          <c:orientation val="minMax"/>
          <c:max val="0.3500000000000002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2653061224489806E-2"/>
              <c:y val="0.430509186351706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088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40612287749745629"/>
          <c:y val="0.90169633880510691"/>
          <c:w val="0.29795939793240117"/>
          <c:h val="7.45762711864406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AVG TN</a:t>
            </a:r>
          </a:p>
        </c:rich>
      </c:tx>
      <c:layout>
        <c:manualLayout>
          <c:xMode val="edge"/>
          <c:yMode val="edge"/>
          <c:x val="0.453405770515245"/>
          <c:y val="3.7288135593220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73495207309894"/>
          <c:y val="0.20000033103868353"/>
          <c:w val="0.86917714839750715"/>
          <c:h val="0.57288230416165209"/>
        </c:manualLayout>
      </c:layout>
      <c:lineChart>
        <c:grouping val="standard"/>
        <c:varyColors val="0"/>
        <c:ser>
          <c:idx val="0"/>
          <c:order val="0"/>
          <c:tx>
            <c:strRef>
              <c:f>[4]TNTP!$M$54</c:f>
              <c:strCache>
                <c:ptCount val="1"/>
                <c:pt idx="0">
                  <c:v>Ponds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[4]TNTP!$L$55:$L$64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[4]TNTP!$M$55:$M$64</c:f>
              <c:numCache>
                <c:formatCode>General</c:formatCode>
                <c:ptCount val="10"/>
                <c:pt idx="0">
                  <c:v>4.0566666666666658</c:v>
                </c:pt>
                <c:pt idx="1">
                  <c:v>3.8820400500000005</c:v>
                </c:pt>
                <c:pt idx="2">
                  <c:v>3.5337232849999998</c:v>
                </c:pt>
                <c:pt idx="3">
                  <c:v>2.8936905666666664</c:v>
                </c:pt>
                <c:pt idx="4">
                  <c:v>2.2195037545454546</c:v>
                </c:pt>
                <c:pt idx="5">
                  <c:v>2.1966651499999998</c:v>
                </c:pt>
                <c:pt idx="6">
                  <c:v>2.1714908272727276</c:v>
                </c:pt>
                <c:pt idx="7">
                  <c:v>2.6142220550000004</c:v>
                </c:pt>
                <c:pt idx="8">
                  <c:v>2.8062757</c:v>
                </c:pt>
                <c:pt idx="9">
                  <c:v>2.6583333333333337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D-8149-A0AA-3E56DEF346C5}"/>
            </c:ext>
          </c:extLst>
        </c:ser>
        <c:ser>
          <c:idx val="1"/>
          <c:order val="1"/>
          <c:tx>
            <c:strRef>
              <c:f>[4]TNTP!$N$54</c:f>
              <c:strCache>
                <c:ptCount val="1"/>
                <c:pt idx="0">
                  <c:v>Upper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[4]TNTP!$L$55:$L$64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[4]TNTP!$N$55:$N$64</c:f>
              <c:numCache>
                <c:formatCode>General</c:formatCode>
                <c:ptCount val="10"/>
                <c:pt idx="0">
                  <c:v>3.9133333333333327</c:v>
                </c:pt>
                <c:pt idx="1">
                  <c:v>3.6243112499999999</c:v>
                </c:pt>
                <c:pt idx="2">
                  <c:v>3.9967226249999999</c:v>
                </c:pt>
                <c:pt idx="3">
                  <c:v>2.9642313749999998</c:v>
                </c:pt>
                <c:pt idx="4">
                  <c:v>2.314141625</c:v>
                </c:pt>
                <c:pt idx="5">
                  <c:v>2.7033510000000001</c:v>
                </c:pt>
                <c:pt idx="6">
                  <c:v>3.0675330000000001</c:v>
                </c:pt>
                <c:pt idx="7">
                  <c:v>4.0060020000000005</c:v>
                </c:pt>
                <c:pt idx="8">
                  <c:v>3.9693363750000006</c:v>
                </c:pt>
                <c:pt idx="9">
                  <c:v>4.8425000000000002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DD-8149-A0AA-3E56DEF346C5}"/>
            </c:ext>
          </c:extLst>
        </c:ser>
        <c:ser>
          <c:idx val="2"/>
          <c:order val="2"/>
          <c:tx>
            <c:strRef>
              <c:f>[4]TNTP!$O$54</c:f>
              <c:strCache>
                <c:ptCount val="1"/>
                <c:pt idx="0">
                  <c:v>Lower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[4]TNTP!$L$55:$L$64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[4]TNTP!$O$55:$O$64</c:f>
              <c:numCache>
                <c:formatCode>General</c:formatCode>
                <c:ptCount val="10"/>
                <c:pt idx="0">
                  <c:v>2.9750000000000001</c:v>
                </c:pt>
                <c:pt idx="1">
                  <c:v>3.0360172500000004</c:v>
                </c:pt>
                <c:pt idx="2">
                  <c:v>2.2558348875000003</c:v>
                </c:pt>
                <c:pt idx="3">
                  <c:v>1.54189569</c:v>
                </c:pt>
                <c:pt idx="4">
                  <c:v>1.2702348000000003</c:v>
                </c:pt>
                <c:pt idx="5">
                  <c:v>1.16561585</c:v>
                </c:pt>
                <c:pt idx="6">
                  <c:v>1.4222107499999999</c:v>
                </c:pt>
                <c:pt idx="7">
                  <c:v>1.6330611999999998</c:v>
                </c:pt>
                <c:pt idx="8">
                  <c:v>2.3385628399999994</c:v>
                </c:pt>
                <c:pt idx="9">
                  <c:v>2.645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DD-8149-A0AA-3E56DEF346C5}"/>
            </c:ext>
          </c:extLst>
        </c:ser>
        <c:ser>
          <c:idx val="3"/>
          <c:order val="3"/>
          <c:tx>
            <c:strRef>
              <c:f>[4]TNTP!$P$54</c:f>
              <c:strCache>
                <c:ptCount val="1"/>
                <c:pt idx="0">
                  <c:v>Wic Crk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[4]TNTP!$L$55:$L$64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[4]TNTP!$P$55:$P$64</c:f>
              <c:numCache>
                <c:formatCode>General</c:formatCode>
                <c:ptCount val="10"/>
                <c:pt idx="0">
                  <c:v>2.84</c:v>
                </c:pt>
                <c:pt idx="1">
                  <c:v>2.152409</c:v>
                </c:pt>
                <c:pt idx="2">
                  <c:v>1.4270798500000001</c:v>
                </c:pt>
                <c:pt idx="3">
                  <c:v>1.53820205</c:v>
                </c:pt>
                <c:pt idx="4">
                  <c:v>0.83792986666666669</c:v>
                </c:pt>
                <c:pt idx="5">
                  <c:v>0.86213084999999989</c:v>
                </c:pt>
                <c:pt idx="6">
                  <c:v>1.1014171000000001</c:v>
                </c:pt>
                <c:pt idx="7">
                  <c:v>1.193746575</c:v>
                </c:pt>
                <c:pt idx="8">
                  <c:v>1.0950557333333333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DD-8149-A0AA-3E56DEF346C5}"/>
            </c:ext>
          </c:extLst>
        </c:ser>
        <c:ser>
          <c:idx val="4"/>
          <c:order val="4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[4]TNTP!$L$55:$L$64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[4]TNTP!$Q$55:$Q$64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DD-8149-A0AA-3E56DEF346C5}"/>
            </c:ext>
          </c:extLst>
        </c:ser>
        <c:ser>
          <c:idx val="5"/>
          <c:order val="5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[4]TNTP!$L$55:$L$64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[4]TNTP!$R$55:$R$64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DD-8149-A0AA-3E56DEF34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461424"/>
        <c:axId val="844461816"/>
      </c:lineChart>
      <c:catAx>
        <c:axId val="84446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4461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44461816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2.8673835125448053E-2"/>
              <c:y val="0.430509186351706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4461424"/>
        <c:crosses val="autoZero"/>
        <c:crossBetween val="between"/>
        <c:majorUnit val="2"/>
      </c:valAx>
      <c:spPr>
        <a:noFill/>
        <a:ln w="25400">
          <a:noFill/>
        </a:ln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9569948917675631"/>
          <c:y val="0.90169633880510691"/>
          <c:w val="0.48924825257057875"/>
          <c:h val="7.45762711864406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AVG TP</a:t>
            </a:r>
          </a:p>
        </c:rich>
      </c:tx>
      <c:layout>
        <c:manualLayout>
          <c:xMode val="edge"/>
          <c:yMode val="edge"/>
          <c:x val="0.45105566218809978"/>
          <c:y val="3.7288135593220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1823416506744"/>
          <c:y val="0.20000033103868353"/>
          <c:w val="0.84261036468330164"/>
          <c:h val="0.57288230416165209"/>
        </c:manualLayout>
      </c:layout>
      <c:lineChart>
        <c:grouping val="standard"/>
        <c:varyColors val="0"/>
        <c:ser>
          <c:idx val="0"/>
          <c:order val="0"/>
          <c:tx>
            <c:strRef>
              <c:f>[4]TNTP!$Z$54</c:f>
              <c:strCache>
                <c:ptCount val="1"/>
                <c:pt idx="0">
                  <c:v>Ponds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[4]TNTP!$Y$55:$Y$64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[4]TNTP!$Z$55:$Z$64</c:f>
              <c:numCache>
                <c:formatCode>General</c:formatCode>
                <c:ptCount val="10"/>
                <c:pt idx="0">
                  <c:v>2.6666666666666668E-2</c:v>
                </c:pt>
                <c:pt idx="1">
                  <c:v>4.7616374999999989E-2</c:v>
                </c:pt>
                <c:pt idx="2">
                  <c:v>5.1708409999999996E-2</c:v>
                </c:pt>
                <c:pt idx="3">
                  <c:v>6.8065177777777791E-2</c:v>
                </c:pt>
                <c:pt idx="4">
                  <c:v>8.4840004545454539E-2</c:v>
                </c:pt>
                <c:pt idx="5">
                  <c:v>6.7779059090909075E-2</c:v>
                </c:pt>
                <c:pt idx="6">
                  <c:v>6.0359627272727277E-2</c:v>
                </c:pt>
                <c:pt idx="7">
                  <c:v>6.6086669999999986E-2</c:v>
                </c:pt>
                <c:pt idx="8">
                  <c:v>6.4416725000000022E-2</c:v>
                </c:pt>
                <c:pt idx="9">
                  <c:v>3.1876842857142859E-2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E-A54A-9D99-C59A343913F9}"/>
            </c:ext>
          </c:extLst>
        </c:ser>
        <c:ser>
          <c:idx val="1"/>
          <c:order val="1"/>
          <c:tx>
            <c:strRef>
              <c:f>[4]TNTP!$AA$54</c:f>
              <c:strCache>
                <c:ptCount val="1"/>
                <c:pt idx="0">
                  <c:v>Upper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[4]TNTP!$Y$55:$Y$64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[4]TNTP!$AA$55:$AA$64</c:f>
              <c:numCache>
                <c:formatCode>General</c:formatCode>
                <c:ptCount val="10"/>
                <c:pt idx="0">
                  <c:v>6.6666666666666666E-2</c:v>
                </c:pt>
                <c:pt idx="1">
                  <c:v>6.8792112500000002E-2</c:v>
                </c:pt>
                <c:pt idx="2">
                  <c:v>8.3101375000000005E-2</c:v>
                </c:pt>
                <c:pt idx="3">
                  <c:v>6.2094850000000007E-2</c:v>
                </c:pt>
                <c:pt idx="4">
                  <c:v>7.8420570833333342E-2</c:v>
                </c:pt>
                <c:pt idx="5">
                  <c:v>7.4134437499999997E-2</c:v>
                </c:pt>
                <c:pt idx="6">
                  <c:v>8.4277112499999987E-2</c:v>
                </c:pt>
                <c:pt idx="7">
                  <c:v>9.86781625E-2</c:v>
                </c:pt>
                <c:pt idx="8">
                  <c:v>6.3256224999999999E-2</c:v>
                </c:pt>
                <c:pt idx="9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E-A54A-9D99-C59A343913F9}"/>
            </c:ext>
          </c:extLst>
        </c:ser>
        <c:ser>
          <c:idx val="2"/>
          <c:order val="2"/>
          <c:tx>
            <c:strRef>
              <c:f>[4]TNTP!$AB$54</c:f>
              <c:strCache>
                <c:ptCount val="1"/>
                <c:pt idx="0">
                  <c:v>Lower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[4]TNTP!$Y$55:$Y$64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[4]TNTP!$AB$55:$AB$64</c:f>
              <c:numCache>
                <c:formatCode>General</c:formatCode>
                <c:ptCount val="10"/>
                <c:pt idx="0">
                  <c:v>5.5E-2</c:v>
                </c:pt>
                <c:pt idx="1">
                  <c:v>5.9926950000000007E-2</c:v>
                </c:pt>
                <c:pt idx="2">
                  <c:v>6.8120731249999997E-2</c:v>
                </c:pt>
                <c:pt idx="3">
                  <c:v>6.5811250000000002E-2</c:v>
                </c:pt>
                <c:pt idx="4">
                  <c:v>6.7536721428571408E-2</c:v>
                </c:pt>
                <c:pt idx="5">
                  <c:v>6.2275508333333333E-2</c:v>
                </c:pt>
                <c:pt idx="6">
                  <c:v>6.5502664285714288E-2</c:v>
                </c:pt>
                <c:pt idx="7">
                  <c:v>6.5601585714285718E-2</c:v>
                </c:pt>
                <c:pt idx="8">
                  <c:v>4.8479349999999997E-2</c:v>
                </c:pt>
                <c:pt idx="9">
                  <c:v>5.2499999999999998E-2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E-A54A-9D99-C59A343913F9}"/>
            </c:ext>
          </c:extLst>
        </c:ser>
        <c:ser>
          <c:idx val="3"/>
          <c:order val="3"/>
          <c:tx>
            <c:strRef>
              <c:f>[4]TNTP!$AC$54</c:f>
              <c:strCache>
                <c:ptCount val="1"/>
                <c:pt idx="0">
                  <c:v>Wic Crk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[4]TNTP!$Y$55:$Y$64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[4]TNTP!$AC$55:$AC$64</c:f>
              <c:numCache>
                <c:formatCode>General</c:formatCode>
                <c:ptCount val="10"/>
                <c:pt idx="0">
                  <c:v>0.05</c:v>
                </c:pt>
                <c:pt idx="1">
                  <c:v>5.8326833333333328E-2</c:v>
                </c:pt>
                <c:pt idx="2">
                  <c:v>4.7900266666666663E-2</c:v>
                </c:pt>
                <c:pt idx="3">
                  <c:v>4.4700033333333333E-2</c:v>
                </c:pt>
                <c:pt idx="4">
                  <c:v>5.990974444444444E-2</c:v>
                </c:pt>
                <c:pt idx="5">
                  <c:v>4.8313200000000001E-2</c:v>
                </c:pt>
                <c:pt idx="6">
                  <c:v>5.6759183333333331E-2</c:v>
                </c:pt>
                <c:pt idx="7">
                  <c:v>6.0623774999999991E-2</c:v>
                </c:pt>
                <c:pt idx="8">
                  <c:v>6.0543433333333341E-2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6E-A54A-9D99-C59A343913F9}"/>
            </c:ext>
          </c:extLst>
        </c:ser>
        <c:ser>
          <c:idx val="4"/>
          <c:order val="4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[4]TNTP!$Y$55:$Y$64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[4]TNTP!$AD$55:$AD$64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6E-A54A-9D99-C59A343913F9}"/>
            </c:ext>
          </c:extLst>
        </c:ser>
        <c:ser>
          <c:idx val="5"/>
          <c:order val="5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[4]TNTP!$Y$55:$Y$64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[4]TNTP!$AE$55:$AE$64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6E-A54A-9D99-C59A34391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462600"/>
        <c:axId val="844462992"/>
      </c:lineChart>
      <c:catAx>
        <c:axId val="84446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4462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44462992"/>
        <c:scaling>
          <c:orientation val="minMax"/>
          <c:max val="0.3500000000000002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0710172744721691E-2"/>
              <c:y val="0.430509186351706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4462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8982725527831121"/>
          <c:y val="0.90169633880510691"/>
          <c:w val="0.52399232245681371"/>
          <c:h val="7.45762711864406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Upper PO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4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- P</a:t>
            </a:r>
          </a:p>
        </c:rich>
      </c:tx>
      <c:layout>
        <c:manualLayout>
          <c:xMode val="edge"/>
          <c:yMode val="edge"/>
          <c:x val="0.41106719367588956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38735177865613"/>
          <c:y val="0.20129870129870131"/>
          <c:w val="0.8379446640316206"/>
          <c:h val="0.58116883116883122"/>
        </c:manualLayout>
      </c:layout>
      <c:lineChart>
        <c:grouping val="standard"/>
        <c:varyColors val="0"/>
        <c:ser>
          <c:idx val="0"/>
          <c:order val="0"/>
          <c:tx>
            <c:strRef>
              <c:f>Upper!$AR$15</c:f>
              <c:strCache>
                <c:ptCount val="1"/>
                <c:pt idx="0">
                  <c:v>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Upper!$AP$16:$AQ$25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Upper!$AR$16:$AR$25</c:f>
              <c:numCache>
                <c:formatCode>General</c:formatCode>
                <c:ptCount val="10"/>
                <c:pt idx="0">
                  <c:v>7.7336844599999996E-2</c:v>
                </c:pt>
                <c:pt idx="1">
                  <c:v>4.1605264500000003E-2</c:v>
                </c:pt>
                <c:pt idx="2">
                  <c:v>2.8389474599999995E-2</c:v>
                </c:pt>
                <c:pt idx="3">
                  <c:v>5.12315806E-2</c:v>
                </c:pt>
                <c:pt idx="4">
                  <c:v>3.5894738000000002E-2</c:v>
                </c:pt>
                <c:pt idx="5">
                  <c:v>3.7036843299999997E-2</c:v>
                </c:pt>
                <c:pt idx="6">
                  <c:v>2.2352632300000001E-2</c:v>
                </c:pt>
                <c:pt idx="7">
                  <c:v>2.2352632300000001E-2</c:v>
                </c:pt>
                <c:pt idx="8">
                  <c:v>1.6968421599999998E-2</c:v>
                </c:pt>
                <c:pt idx="9">
                  <c:v>3.1652632600000001E-2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5-FD40-8211-7EFD5D6EFE0F}"/>
            </c:ext>
          </c:extLst>
        </c:ser>
        <c:ser>
          <c:idx val="5"/>
          <c:order val="1"/>
          <c:tx>
            <c:strRef>
              <c:f>Upper!$AS$15</c:f>
              <c:strCache>
                <c:ptCount val="1"/>
              </c:strCache>
            </c:strRef>
          </c:tx>
          <c:cat>
            <c:strRef>
              <c:f>Upper!$AP$16:$AQ$25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Upper!$AS$16:$AS$25</c:f>
            </c:numRef>
          </c:val>
          <c:smooth val="0"/>
          <c:extLst>
            <c:ext xmlns:c16="http://schemas.microsoft.com/office/drawing/2014/chart" uri="{C3380CC4-5D6E-409C-BE32-E72D297353CC}">
              <c16:uniqueId val="{00000001-51C5-FD40-8211-7EFD5D6EFE0F}"/>
            </c:ext>
          </c:extLst>
        </c:ser>
        <c:ser>
          <c:idx val="1"/>
          <c:order val="2"/>
          <c:tx>
            <c:strRef>
              <c:f>Upper!$AT$15</c:f>
              <c:strCache>
                <c:ptCount val="1"/>
                <c:pt idx="0">
                  <c:v>8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Upper!$AP$16:$AQ$25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Upper!$AT$16:$AT$25</c:f>
              <c:numCache>
                <c:formatCode>General</c:formatCode>
                <c:ptCount val="10"/>
                <c:pt idx="0">
                  <c:v>0.104421056</c:v>
                </c:pt>
                <c:pt idx="1">
                  <c:v>4.3563159300000001E-2</c:v>
                </c:pt>
                <c:pt idx="2">
                  <c:v>0.19823684850000001</c:v>
                </c:pt>
                <c:pt idx="3">
                  <c:v>5.8410528199999999E-2</c:v>
                </c:pt>
                <c:pt idx="4">
                  <c:v>0.14238246073333333</c:v>
                </c:pt>
                <c:pt idx="5">
                  <c:v>5.3678949099999998E-2</c:v>
                </c:pt>
                <c:pt idx="6">
                  <c:v>0.36204738009999998</c:v>
                </c:pt>
                <c:pt idx="7">
                  <c:v>4.3563159300000001E-2</c:v>
                </c:pt>
                <c:pt idx="9">
                  <c:v>1.0442105599999999E-2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C5-FD40-8211-7EFD5D6EFE0F}"/>
            </c:ext>
          </c:extLst>
        </c:ser>
        <c:ser>
          <c:idx val="6"/>
          <c:order val="3"/>
          <c:tx>
            <c:strRef>
              <c:f>Upper!$AU$15</c:f>
              <c:strCache>
                <c:ptCount val="1"/>
              </c:strCache>
            </c:strRef>
          </c:tx>
          <c:cat>
            <c:strRef>
              <c:f>Upper!$AP$16:$AQ$25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Upper!$AU$16:$AU$25</c:f>
            </c:numRef>
          </c:val>
          <c:smooth val="0"/>
          <c:extLst>
            <c:ext xmlns:c16="http://schemas.microsoft.com/office/drawing/2014/chart" uri="{C3380CC4-5D6E-409C-BE32-E72D297353CC}">
              <c16:uniqueId val="{00000003-51C5-FD40-8211-7EFD5D6EFE0F}"/>
            </c:ext>
          </c:extLst>
        </c:ser>
        <c:ser>
          <c:idx val="2"/>
          <c:order val="4"/>
          <c:tx>
            <c:strRef>
              <c:f>Upper!$AV$15</c:f>
              <c:strCache>
                <c:ptCount val="1"/>
                <c:pt idx="0">
                  <c:v>19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Upper!$AP$16:$AQ$25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Upper!$AV$16:$AV$25</c:f>
              <c:numCache>
                <c:formatCode>General</c:formatCode>
                <c:ptCount val="10"/>
                <c:pt idx="0">
                  <c:v>0.12269474079999999</c:v>
                </c:pt>
                <c:pt idx="2">
                  <c:v>5.9552633499999993E-2</c:v>
                </c:pt>
                <c:pt idx="3">
                  <c:v>4.8947369999999997E-2</c:v>
                </c:pt>
                <c:pt idx="4">
                  <c:v>2.2842106000000001E-2</c:v>
                </c:pt>
                <c:pt idx="5">
                  <c:v>3.4915790599999996E-2</c:v>
                </c:pt>
                <c:pt idx="6">
                  <c:v>2.0557895399999998E-2</c:v>
                </c:pt>
                <c:pt idx="7">
                  <c:v>6.2489475699999998E-2</c:v>
                </c:pt>
                <c:pt idx="9">
                  <c:v>1.1421053E-2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C5-FD40-8211-7EFD5D6EFE0F}"/>
            </c:ext>
          </c:extLst>
        </c:ser>
        <c:ser>
          <c:idx val="7"/>
          <c:order val="5"/>
          <c:tx>
            <c:strRef>
              <c:f>Upper!$AW$15</c:f>
              <c:strCache>
                <c:ptCount val="1"/>
              </c:strCache>
            </c:strRef>
          </c:tx>
          <c:cat>
            <c:strRef>
              <c:f>Upper!$AP$16:$AQ$25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Upper!$AW$16:$AW$25</c:f>
            </c:numRef>
          </c:val>
          <c:smooth val="0"/>
          <c:extLst>
            <c:ext xmlns:c16="http://schemas.microsoft.com/office/drawing/2014/chart" uri="{C3380CC4-5D6E-409C-BE32-E72D297353CC}">
              <c16:uniqueId val="{00000005-51C5-FD40-8211-7EFD5D6EFE0F}"/>
            </c:ext>
          </c:extLst>
        </c:ser>
        <c:ser>
          <c:idx val="3"/>
          <c:order val="6"/>
          <c:tx>
            <c:strRef>
              <c:f>Upper!$AX$15</c:f>
              <c:strCache>
                <c:ptCount val="1"/>
                <c:pt idx="0">
                  <c:v>20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Upper!$AP$16:$AQ$25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Upper!$AX$16:$AX$25</c:f>
              <c:numCache>
                <c:formatCode>General</c:formatCode>
                <c:ptCount val="10"/>
                <c:pt idx="0">
                  <c:v>7.0484212800000001E-2</c:v>
                </c:pt>
                <c:pt idx="1">
                  <c:v>6.9178949599999998E-2</c:v>
                </c:pt>
                <c:pt idx="2">
                  <c:v>5.9552633499999993E-2</c:v>
                </c:pt>
                <c:pt idx="3">
                  <c:v>2.9857895699999998E-2</c:v>
                </c:pt>
                <c:pt idx="4">
                  <c:v>4.6663159400000001E-2</c:v>
                </c:pt>
                <c:pt idx="5">
                  <c:v>2.4800000799999999E-2</c:v>
                </c:pt>
                <c:pt idx="6">
                  <c:v>2.5289474499999999E-2</c:v>
                </c:pt>
                <c:pt idx="7">
                  <c:v>1.9252632199999998E-2</c:v>
                </c:pt>
                <c:pt idx="8">
                  <c:v>8.8105266000000002E-3</c:v>
                </c:pt>
                <c:pt idx="9">
                  <c:v>4.2747369799999997E-2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C5-FD40-8211-7EFD5D6EFE0F}"/>
            </c:ext>
          </c:extLst>
        </c:ser>
        <c:ser>
          <c:idx val="8"/>
          <c:order val="7"/>
          <c:tx>
            <c:strRef>
              <c:f>Upper!$AZ$15</c:f>
              <c:strCache>
                <c:ptCount val="1"/>
                <c:pt idx="0">
                  <c:v>27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Upper!$AP$16:$AQ$25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Upper!$AZ$16:$AZ$25</c:f>
              <c:numCache>
                <c:formatCode>General</c:formatCode>
                <c:ptCount val="10"/>
                <c:pt idx="1">
                  <c:v>5.2210527999999999E-2</c:v>
                </c:pt>
                <c:pt idx="2">
                  <c:v>5.2047370099999997E-2</c:v>
                </c:pt>
                <c:pt idx="3">
                  <c:v>5.5800001800000006E-2</c:v>
                </c:pt>
                <c:pt idx="4">
                  <c:v>6.3631581000000006E-2</c:v>
                </c:pt>
                <c:pt idx="5">
                  <c:v>2.4147369199999998E-2</c:v>
                </c:pt>
                <c:pt idx="6">
                  <c:v>3.05105273E-2</c:v>
                </c:pt>
                <c:pt idx="7">
                  <c:v>4.6989475199999992E-2</c:v>
                </c:pt>
                <c:pt idx="8">
                  <c:v>9.1368423999999993E-3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C5-FD40-8211-7EFD5D6EFE0F}"/>
            </c:ext>
          </c:extLst>
        </c:ser>
        <c:ser>
          <c:idx val="4"/>
          <c:order val="8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Upper!$AP$16:$AQ$25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Upper!$BC$16:$BC$25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C5-FD40-8211-7EFD5D6EF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401456"/>
        <c:axId val="688401848"/>
      </c:lineChart>
      <c:catAx>
        <c:axId val="68840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8401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8401848"/>
        <c:scaling>
          <c:orientation val="minMax"/>
          <c:max val="0.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1620553359683785E-2"/>
              <c:y val="0.43831168831168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8401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806324110671936"/>
          <c:y val="0.9058441558441559"/>
          <c:w val="0.45059288537549436"/>
          <c:h val="7.14285714285714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-3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Lower NO</a:t>
            </a:r>
            <a:r>
              <a:rPr lang="en-US" sz="10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3 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N</a:t>
            </a:r>
          </a:p>
        </c:rich>
      </c:tx>
      <c:layout>
        <c:manualLayout>
          <c:xMode val="edge"/>
          <c:yMode val="edge"/>
          <c:x val="0.40612287749745618"/>
          <c:y val="3.7288135593220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53073833181036"/>
          <c:y val="0.20678000327728296"/>
          <c:w val="0.84489880111886329"/>
          <c:h val="0.56610263192305332"/>
        </c:manualLayout>
      </c:layout>
      <c:lineChart>
        <c:grouping val="standard"/>
        <c:varyColors val="0"/>
        <c:ser>
          <c:idx val="0"/>
          <c:order val="0"/>
          <c:tx>
            <c:strRef>
              <c:f>Lower!$AS$3</c:f>
              <c:strCache>
                <c:ptCount val="1"/>
                <c:pt idx="0">
                  <c:v>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Lower!$AQ$4:$AR$13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Lower!$AS$4:$AS$13</c:f>
              <c:numCache>
                <c:formatCode>General</c:formatCode>
                <c:ptCount val="10"/>
                <c:pt idx="0">
                  <c:v>1.1470970199999999</c:v>
                </c:pt>
                <c:pt idx="1">
                  <c:v>1.2250002624999998</c:v>
                </c:pt>
                <c:pt idx="2">
                  <c:v>0.3161291</c:v>
                </c:pt>
                <c:pt idx="3">
                  <c:v>0.61193561499999993</c:v>
                </c:pt>
                <c:pt idx="4">
                  <c:v>2.6193553999999999</c:v>
                </c:pt>
                <c:pt idx="6">
                  <c:v>0.69548401999999998</c:v>
                </c:pt>
                <c:pt idx="7">
                  <c:v>0.92241955249999996</c:v>
                </c:pt>
                <c:pt idx="8">
                  <c:v>0.37258072499999995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1-8C4D-8044-CEADA193F039}"/>
            </c:ext>
          </c:extLst>
        </c:ser>
        <c:ser>
          <c:idx val="1"/>
          <c:order val="1"/>
          <c:tx>
            <c:strRef>
              <c:f>Lower!$AT$3</c:f>
              <c:strCache>
                <c:ptCount val="1"/>
              </c:strCache>
            </c:strRef>
          </c:tx>
          <c:cat>
            <c:strRef>
              <c:f>Lower!$AQ$4:$AR$13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Lower!$AT$4:$AT$13</c:f>
            </c:numRef>
          </c:val>
          <c:smooth val="0"/>
          <c:extLst>
            <c:ext xmlns:c16="http://schemas.microsoft.com/office/drawing/2014/chart" uri="{C3380CC4-5D6E-409C-BE32-E72D297353CC}">
              <c16:uniqueId val="{00000001-C1D1-8C4D-8044-CEADA193F039}"/>
            </c:ext>
          </c:extLst>
        </c:ser>
        <c:ser>
          <c:idx val="2"/>
          <c:order val="2"/>
          <c:tx>
            <c:strRef>
              <c:f>Lower!$AU$3</c:f>
              <c:strCache>
                <c:ptCount val="1"/>
                <c:pt idx="0">
                  <c:v>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Lower!$AQ$4:$AR$13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Lower!$AU$4:$AU$13</c:f>
              <c:numCache>
                <c:formatCode>General</c:formatCode>
                <c:ptCount val="10"/>
                <c:pt idx="0">
                  <c:v>1.2103228400000001</c:v>
                </c:pt>
                <c:pt idx="1">
                  <c:v>0.69096789000000003</c:v>
                </c:pt>
                <c:pt idx="2">
                  <c:v>1.2046776774999999</c:v>
                </c:pt>
                <c:pt idx="3">
                  <c:v>0.63451626500000002</c:v>
                </c:pt>
                <c:pt idx="4">
                  <c:v>3.7235491849999995</c:v>
                </c:pt>
                <c:pt idx="5">
                  <c:v>1.1369357275</c:v>
                </c:pt>
                <c:pt idx="6">
                  <c:v>1.4846777375</c:v>
                </c:pt>
                <c:pt idx="7">
                  <c:v>1.7003229449999999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D1-8C4D-8044-CEADA193F039}"/>
            </c:ext>
          </c:extLst>
        </c:ser>
        <c:ser>
          <c:idx val="3"/>
          <c:order val="3"/>
          <c:tx>
            <c:strRef>
              <c:f>Lower!$AV$3</c:f>
              <c:strCache>
                <c:ptCount val="1"/>
              </c:strCache>
            </c:strRef>
          </c:tx>
          <c:cat>
            <c:strRef>
              <c:f>Lower!$AQ$4:$AR$13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Lower!$AV$4:$AV$13</c:f>
            </c:numRef>
          </c:val>
          <c:smooth val="0"/>
          <c:extLst>
            <c:ext xmlns:c16="http://schemas.microsoft.com/office/drawing/2014/chart" uri="{C3380CC4-5D6E-409C-BE32-E72D297353CC}">
              <c16:uniqueId val="{00000003-C1D1-8C4D-8044-CEADA193F039}"/>
            </c:ext>
          </c:extLst>
        </c:ser>
        <c:ser>
          <c:idx val="4"/>
          <c:order val="4"/>
          <c:tx>
            <c:strRef>
              <c:f>Lower!$AW$3</c:f>
              <c:strCache>
                <c:ptCount val="1"/>
                <c:pt idx="0">
                  <c:v>23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Lower!$AQ$4:$AR$13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Lower!$AW$4:$AW$13</c:f>
              <c:numCache>
                <c:formatCode>General</c:formatCode>
                <c:ptCount val="10"/>
                <c:pt idx="0">
                  <c:v>1.8719358849999999</c:v>
                </c:pt>
                <c:pt idx="1">
                  <c:v>1.4112906249999999</c:v>
                </c:pt>
                <c:pt idx="2">
                  <c:v>2.3653230874999998</c:v>
                </c:pt>
                <c:pt idx="3">
                  <c:v>2.1316133599999998</c:v>
                </c:pt>
                <c:pt idx="4">
                  <c:v>4.6459687374999996</c:v>
                </c:pt>
                <c:pt idx="5">
                  <c:v>2.17677466</c:v>
                </c:pt>
                <c:pt idx="6">
                  <c:v>2.1835488549999997</c:v>
                </c:pt>
                <c:pt idx="7">
                  <c:v>2.9445167599999995</c:v>
                </c:pt>
                <c:pt idx="8">
                  <c:v>2.2807585532500001</c:v>
                </c:pt>
                <c:pt idx="9">
                  <c:v>4.5161300000000001E-4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D1-8C4D-8044-CEADA193F039}"/>
            </c:ext>
          </c:extLst>
        </c:ser>
        <c:ser>
          <c:idx val="5"/>
          <c:order val="5"/>
          <c:tx>
            <c:strRef>
              <c:f>Lower!$AX$3</c:f>
              <c:strCache>
                <c:ptCount val="1"/>
              </c:strCache>
            </c:strRef>
          </c:tx>
          <c:cat>
            <c:strRef>
              <c:f>Lower!$AQ$4:$AR$13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Lower!$AX$4:$AX$13</c:f>
            </c:numRef>
          </c:val>
          <c:smooth val="0"/>
          <c:extLst>
            <c:ext xmlns:c16="http://schemas.microsoft.com/office/drawing/2014/chart" uri="{C3380CC4-5D6E-409C-BE32-E72D297353CC}">
              <c16:uniqueId val="{00000005-C1D1-8C4D-8044-CEADA193F039}"/>
            </c:ext>
          </c:extLst>
        </c:ser>
        <c:ser>
          <c:idx val="6"/>
          <c:order val="6"/>
          <c:tx>
            <c:strRef>
              <c:f>Lower!$AY$3</c:f>
              <c:strCache>
                <c:ptCount val="1"/>
                <c:pt idx="0">
                  <c:v>24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Lower!$AQ$4:$AR$13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Lower!$AY$4:$AY$13</c:f>
              <c:numCache>
                <c:formatCode>General</c:formatCode>
                <c:ptCount val="10"/>
                <c:pt idx="0">
                  <c:v>3.7032265999999994</c:v>
                </c:pt>
                <c:pt idx="1">
                  <c:v>3.1387103500000002</c:v>
                </c:pt>
                <c:pt idx="2">
                  <c:v>3.8387104999999999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D1-8C4D-8044-CEADA193F039}"/>
            </c:ext>
          </c:extLst>
        </c:ser>
        <c:ser>
          <c:idx val="7"/>
          <c:order val="7"/>
          <c:tx>
            <c:strRef>
              <c:f>Lower!$AZ$3</c:f>
              <c:strCache>
                <c:ptCount val="1"/>
              </c:strCache>
            </c:strRef>
          </c:tx>
          <c:cat>
            <c:strRef>
              <c:f>Lower!$AQ$4:$AR$13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Lower!$AZ$4:$AZ$13</c:f>
            </c:numRef>
          </c:val>
          <c:smooth val="0"/>
          <c:extLst>
            <c:ext xmlns:c16="http://schemas.microsoft.com/office/drawing/2014/chart" uri="{C3380CC4-5D6E-409C-BE32-E72D297353CC}">
              <c16:uniqueId val="{00000007-C1D1-8C4D-8044-CEADA193F039}"/>
            </c:ext>
          </c:extLst>
        </c:ser>
        <c:ser>
          <c:idx val="8"/>
          <c:order val="8"/>
          <c:tx>
            <c:strRef>
              <c:f>Lower!$BA$3</c:f>
              <c:strCache>
                <c:ptCount val="1"/>
                <c:pt idx="0">
                  <c:v>25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Lower!$AQ$4:$AR$13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Lower!$BA$4:$BA$13</c:f>
              <c:numCache>
                <c:formatCode>General</c:formatCode>
                <c:ptCount val="10"/>
                <c:pt idx="0">
                  <c:v>1.0229034450000001</c:v>
                </c:pt>
                <c:pt idx="1">
                  <c:v>1.6969358474999998</c:v>
                </c:pt>
                <c:pt idx="2">
                  <c:v>1.9825810699999997</c:v>
                </c:pt>
                <c:pt idx="3">
                  <c:v>2.2275811225000002</c:v>
                </c:pt>
                <c:pt idx="4">
                  <c:v>5.8935496499999998</c:v>
                </c:pt>
                <c:pt idx="5">
                  <c:v>2.5064521499999999</c:v>
                </c:pt>
                <c:pt idx="6">
                  <c:v>2.766129625</c:v>
                </c:pt>
                <c:pt idx="7">
                  <c:v>6.16451745</c:v>
                </c:pt>
                <c:pt idx="8">
                  <c:v>3.5904136726</c:v>
                </c:pt>
                <c:pt idx="9">
                  <c:v>4.2903234999999999E-4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D1-8C4D-8044-CEADA193F039}"/>
            </c:ext>
          </c:extLst>
        </c:ser>
        <c:ser>
          <c:idx val="13"/>
          <c:order val="9"/>
          <c:tx>
            <c:strRef>
              <c:f>Lower!$BB$3</c:f>
              <c:strCache>
                <c:ptCount val="1"/>
              </c:strCache>
            </c:strRef>
          </c:tx>
          <c:cat>
            <c:strRef>
              <c:f>Lower!$AQ$4:$AR$13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Lower!$BB$4:$BB$13</c:f>
            </c:numRef>
          </c:val>
          <c:smooth val="0"/>
          <c:extLst>
            <c:ext xmlns:c16="http://schemas.microsoft.com/office/drawing/2014/chart" uri="{C3380CC4-5D6E-409C-BE32-E72D297353CC}">
              <c16:uniqueId val="{00000009-C1D1-8C4D-8044-CEADA193F039}"/>
            </c:ext>
          </c:extLst>
        </c:ser>
        <c:ser>
          <c:idx val="9"/>
          <c:order val="10"/>
          <c:tx>
            <c:strRef>
              <c:f>Lower!$BC$3</c:f>
              <c:strCache>
                <c:ptCount val="1"/>
                <c:pt idx="0">
                  <c:v>26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Lower!$AQ$4:$AR$13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Lower!$BC$4:$BC$13</c:f>
              <c:numCache>
                <c:formatCode>General</c:formatCode>
                <c:ptCount val="10"/>
                <c:pt idx="1">
                  <c:v>1.5817745324999999</c:v>
                </c:pt>
                <c:pt idx="2">
                  <c:v>1.2035486449999999</c:v>
                </c:pt>
                <c:pt idx="3">
                  <c:v>0.80612920499999996</c:v>
                </c:pt>
                <c:pt idx="4">
                  <c:v>0.59161302999999998</c:v>
                </c:pt>
                <c:pt idx="5">
                  <c:v>0.50806462499999994</c:v>
                </c:pt>
                <c:pt idx="6">
                  <c:v>1.1651615399999999</c:v>
                </c:pt>
                <c:pt idx="7">
                  <c:v>1.0861292649999998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D1-8C4D-8044-CEADA193F039}"/>
            </c:ext>
          </c:extLst>
        </c:ser>
        <c:ser>
          <c:idx val="14"/>
          <c:order val="11"/>
          <c:tx>
            <c:strRef>
              <c:f>Lower!#REF!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strRef>
              <c:f>Lower!$AQ$4:$AR$13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1D1-8C4D-8044-CEADA193F039}"/>
            </c:ext>
          </c:extLst>
        </c:ser>
        <c:ser>
          <c:idx val="10"/>
          <c:order val="12"/>
          <c:tx>
            <c:strRef>
              <c:f>Lower!#REF!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Lower!$AQ$4:$AR$13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1D1-8C4D-8044-CEADA193F039}"/>
            </c:ext>
          </c:extLst>
        </c:ser>
        <c:ser>
          <c:idx val="15"/>
          <c:order val="13"/>
          <c:tx>
            <c:strRef>
              <c:f>Lower!$BD$3</c:f>
              <c:strCache>
                <c:ptCount val="1"/>
              </c:strCache>
            </c:strRef>
          </c:tx>
          <c:cat>
            <c:strRef>
              <c:f>Lower!$AQ$4:$AR$13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Lower!$BD$4:$BD$13</c:f>
            </c:numRef>
          </c:val>
          <c:smooth val="0"/>
          <c:extLst>
            <c:ext xmlns:c16="http://schemas.microsoft.com/office/drawing/2014/chart" uri="{C3380CC4-5D6E-409C-BE32-E72D297353CC}">
              <c16:uniqueId val="{0000000D-C1D1-8C4D-8044-CEADA193F039}"/>
            </c:ext>
          </c:extLst>
        </c:ser>
        <c:ser>
          <c:idx val="11"/>
          <c:order val="14"/>
          <c:tx>
            <c:strRef>
              <c:f>Lower!$BE$3</c:f>
              <c:strCache>
                <c:ptCount val="1"/>
                <c:pt idx="0">
                  <c:v>28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Lower!$AQ$4:$AR$13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Lower!$BE$4:$BE$13</c:f>
              <c:numCache>
                <c:formatCode>General</c:formatCode>
                <c:ptCount val="10"/>
                <c:pt idx="0">
                  <c:v>3.6806459500000002</c:v>
                </c:pt>
                <c:pt idx="1">
                  <c:v>2.2998392024999998</c:v>
                </c:pt>
                <c:pt idx="2">
                  <c:v>2.6870973500000002</c:v>
                </c:pt>
                <c:pt idx="3">
                  <c:v>2.4612908500000001</c:v>
                </c:pt>
                <c:pt idx="4">
                  <c:v>7.9258081499999999</c:v>
                </c:pt>
                <c:pt idx="5">
                  <c:v>2.8338715749999999</c:v>
                </c:pt>
                <c:pt idx="6">
                  <c:v>2.6306457249999999</c:v>
                </c:pt>
                <c:pt idx="7">
                  <c:v>9.2129051999999998</c:v>
                </c:pt>
                <c:pt idx="8">
                  <c:v>3.9855637572749996</c:v>
                </c:pt>
                <c:pt idx="9">
                  <c:v>4.0645169999999997E-4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1D1-8C4D-8044-CEADA193F039}"/>
            </c:ext>
          </c:extLst>
        </c:ser>
        <c:ser>
          <c:idx val="12"/>
          <c:order val="15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Lower!$AQ$4:$AR$13</c:f>
              <c:strCache>
                <c:ptCount val="10"/>
                <c:pt idx="0">
                  <c:v>Mar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Sept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Lower!$BH$4:$BH$13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1D1-8C4D-8044-CEADA193F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402632"/>
        <c:axId val="688403024"/>
      </c:lineChart>
      <c:catAx>
        <c:axId val="68840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8403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8403024"/>
        <c:scaling>
          <c:orientation val="minMax"/>
          <c:max val="9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3.2653061224489806E-2"/>
              <c:y val="0.433899016860180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8402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81634795650544"/>
          <c:y val="0.90169633880510691"/>
          <c:w val="0.68163329583802024"/>
          <c:h val="7.457627118644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5" Type="http://schemas.openxmlformats.org/officeDocument/2006/relationships/chart" Target="../charts/chart7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5" Type="http://schemas.openxmlformats.org/officeDocument/2006/relationships/chart" Target="../charts/chart63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28575</xdr:rowOff>
    </xdr:from>
    <xdr:to>
      <xdr:col>7</xdr:col>
      <xdr:colOff>504825</xdr:colOff>
      <xdr:row>16</xdr:row>
      <xdr:rowOff>133350</xdr:rowOff>
    </xdr:to>
    <xdr:graphicFrame macro="">
      <xdr:nvGraphicFramePr>
        <xdr:cNvPr id="10325" name="Chart 1">
          <a:extLst>
            <a:ext uri="{FF2B5EF4-FFF2-40B4-BE49-F238E27FC236}">
              <a16:creationId xmlns:a16="http://schemas.microsoft.com/office/drawing/2014/main" id="{00000000-0008-0000-0000-000055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17</xdr:row>
      <xdr:rowOff>76200</xdr:rowOff>
    </xdr:from>
    <xdr:to>
      <xdr:col>7</xdr:col>
      <xdr:colOff>485775</xdr:colOff>
      <xdr:row>34</xdr:row>
      <xdr:rowOff>19050</xdr:rowOff>
    </xdr:to>
    <xdr:graphicFrame macro="">
      <xdr:nvGraphicFramePr>
        <xdr:cNvPr id="10326" name="Chart 2">
          <a:extLst>
            <a:ext uri="{FF2B5EF4-FFF2-40B4-BE49-F238E27FC236}">
              <a16:creationId xmlns:a16="http://schemas.microsoft.com/office/drawing/2014/main" id="{00000000-0008-0000-0000-000056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38100</xdr:rowOff>
    </xdr:from>
    <xdr:to>
      <xdr:col>7</xdr:col>
      <xdr:colOff>400050</xdr:colOff>
      <xdr:row>51</xdr:row>
      <xdr:rowOff>142875</xdr:rowOff>
    </xdr:to>
    <xdr:graphicFrame macro="">
      <xdr:nvGraphicFramePr>
        <xdr:cNvPr id="10327" name="Chart 3">
          <a:extLst>
            <a:ext uri="{FF2B5EF4-FFF2-40B4-BE49-F238E27FC236}">
              <a16:creationId xmlns:a16="http://schemas.microsoft.com/office/drawing/2014/main" id="{00000000-0008-0000-0000-000057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238125</xdr:colOff>
      <xdr:row>0</xdr:row>
      <xdr:rowOff>0</xdr:rowOff>
    </xdr:from>
    <xdr:to>
      <xdr:col>16</xdr:col>
      <xdr:colOff>28575</xdr:colOff>
      <xdr:row>17</xdr:row>
      <xdr:rowOff>57150</xdr:rowOff>
    </xdr:to>
    <xdr:graphicFrame macro="">
      <xdr:nvGraphicFramePr>
        <xdr:cNvPr id="10328" name="Chart 4">
          <a:extLst>
            <a:ext uri="{FF2B5EF4-FFF2-40B4-BE49-F238E27FC236}">
              <a16:creationId xmlns:a16="http://schemas.microsoft.com/office/drawing/2014/main" id="{00000000-0008-0000-0000-000058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171450</xdr:colOff>
      <xdr:row>36</xdr:row>
      <xdr:rowOff>123825</xdr:rowOff>
    </xdr:from>
    <xdr:to>
      <xdr:col>15</xdr:col>
      <xdr:colOff>581025</xdr:colOff>
      <xdr:row>54</xdr:row>
      <xdr:rowOff>19050</xdr:rowOff>
    </xdr:to>
    <xdr:graphicFrame macro="">
      <xdr:nvGraphicFramePr>
        <xdr:cNvPr id="10329" name="Chart 5">
          <a:extLst>
            <a:ext uri="{FF2B5EF4-FFF2-40B4-BE49-F238E27FC236}">
              <a16:creationId xmlns:a16="http://schemas.microsoft.com/office/drawing/2014/main" id="{00000000-0008-0000-0000-000059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142875</xdr:colOff>
      <xdr:row>54</xdr:row>
      <xdr:rowOff>142875</xdr:rowOff>
    </xdr:from>
    <xdr:to>
      <xdr:col>15</xdr:col>
      <xdr:colOff>552450</xdr:colOff>
      <xdr:row>72</xdr:row>
      <xdr:rowOff>38100</xdr:rowOff>
    </xdr:to>
    <xdr:graphicFrame macro="">
      <xdr:nvGraphicFramePr>
        <xdr:cNvPr id="10330" name="Chart 6">
          <a:extLst>
            <a:ext uri="{FF2B5EF4-FFF2-40B4-BE49-F238E27FC236}">
              <a16:creationId xmlns:a16="http://schemas.microsoft.com/office/drawing/2014/main" id="{00000000-0008-0000-0000-00005A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476250</xdr:colOff>
      <xdr:row>72</xdr:row>
      <xdr:rowOff>123825</xdr:rowOff>
    </xdr:from>
    <xdr:to>
      <xdr:col>15</xdr:col>
      <xdr:colOff>600075</xdr:colOff>
      <xdr:row>90</xdr:row>
      <xdr:rowOff>19050</xdr:rowOff>
    </xdr:to>
    <xdr:graphicFrame macro="">
      <xdr:nvGraphicFramePr>
        <xdr:cNvPr id="10331" name="Chart 7">
          <a:extLst>
            <a:ext uri="{FF2B5EF4-FFF2-40B4-BE49-F238E27FC236}">
              <a16:creationId xmlns:a16="http://schemas.microsoft.com/office/drawing/2014/main" id="{00000000-0008-0000-0000-00005B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190500</xdr:colOff>
      <xdr:row>18</xdr:row>
      <xdr:rowOff>76200</xdr:rowOff>
    </xdr:from>
    <xdr:to>
      <xdr:col>16</xdr:col>
      <xdr:colOff>133350</xdr:colOff>
      <xdr:row>36</xdr:row>
      <xdr:rowOff>95250</xdr:rowOff>
    </xdr:to>
    <xdr:graphicFrame macro="">
      <xdr:nvGraphicFramePr>
        <xdr:cNvPr id="10332" name="Chart 8">
          <a:extLst>
            <a:ext uri="{FF2B5EF4-FFF2-40B4-BE49-F238E27FC236}">
              <a16:creationId xmlns:a16="http://schemas.microsoft.com/office/drawing/2014/main" id="{00000000-0008-0000-0000-00005C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238125</xdr:colOff>
      <xdr:row>1</xdr:row>
      <xdr:rowOff>47625</xdr:rowOff>
    </xdr:from>
    <xdr:to>
      <xdr:col>24</xdr:col>
      <xdr:colOff>28575</xdr:colOff>
      <xdr:row>18</xdr:row>
      <xdr:rowOff>104775</xdr:rowOff>
    </xdr:to>
    <xdr:graphicFrame macro="">
      <xdr:nvGraphicFramePr>
        <xdr:cNvPr id="10333" name="Chart 9">
          <a:extLst>
            <a:ext uri="{FF2B5EF4-FFF2-40B4-BE49-F238E27FC236}">
              <a16:creationId xmlns:a16="http://schemas.microsoft.com/office/drawing/2014/main" id="{00000000-0008-0000-0000-00005D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171450</xdr:colOff>
      <xdr:row>37</xdr:row>
      <xdr:rowOff>76200</xdr:rowOff>
    </xdr:from>
    <xdr:to>
      <xdr:col>23</xdr:col>
      <xdr:colOff>571500</xdr:colOff>
      <xdr:row>54</xdr:row>
      <xdr:rowOff>133350</xdr:rowOff>
    </xdr:to>
    <xdr:graphicFrame macro="">
      <xdr:nvGraphicFramePr>
        <xdr:cNvPr id="10334" name="Chart 10">
          <a:extLst>
            <a:ext uri="{FF2B5EF4-FFF2-40B4-BE49-F238E27FC236}">
              <a16:creationId xmlns:a16="http://schemas.microsoft.com/office/drawing/2014/main" id="{00000000-0008-0000-0000-00005E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238125</xdr:colOff>
      <xdr:row>56</xdr:row>
      <xdr:rowOff>76200</xdr:rowOff>
    </xdr:from>
    <xdr:to>
      <xdr:col>24</xdr:col>
      <xdr:colOff>28575</xdr:colOff>
      <xdr:row>73</xdr:row>
      <xdr:rowOff>133350</xdr:rowOff>
    </xdr:to>
    <xdr:graphicFrame macro="">
      <xdr:nvGraphicFramePr>
        <xdr:cNvPr id="10335" name="Chart 11">
          <a:extLst>
            <a:ext uri="{FF2B5EF4-FFF2-40B4-BE49-F238E27FC236}">
              <a16:creationId xmlns:a16="http://schemas.microsoft.com/office/drawing/2014/main" id="{00000000-0008-0000-0000-00005F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361950</xdr:colOff>
      <xdr:row>74</xdr:row>
      <xdr:rowOff>95250</xdr:rowOff>
    </xdr:from>
    <xdr:to>
      <xdr:col>23</xdr:col>
      <xdr:colOff>152400</xdr:colOff>
      <xdr:row>91</xdr:row>
      <xdr:rowOff>152400</xdr:rowOff>
    </xdr:to>
    <xdr:graphicFrame macro="">
      <xdr:nvGraphicFramePr>
        <xdr:cNvPr id="10336" name="Chart 12">
          <a:extLst>
            <a:ext uri="{FF2B5EF4-FFF2-40B4-BE49-F238E27FC236}">
              <a16:creationId xmlns:a16="http://schemas.microsoft.com/office/drawing/2014/main" id="{00000000-0008-0000-0000-000060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285750</xdr:colOff>
      <xdr:row>19</xdr:row>
      <xdr:rowOff>76200</xdr:rowOff>
    </xdr:from>
    <xdr:to>
      <xdr:col>24</xdr:col>
      <xdr:colOff>76200</xdr:colOff>
      <xdr:row>36</xdr:row>
      <xdr:rowOff>133350</xdr:rowOff>
    </xdr:to>
    <xdr:graphicFrame macro="">
      <xdr:nvGraphicFramePr>
        <xdr:cNvPr id="10337" name="Chart 13">
          <a:extLst>
            <a:ext uri="{FF2B5EF4-FFF2-40B4-BE49-F238E27FC236}">
              <a16:creationId xmlns:a16="http://schemas.microsoft.com/office/drawing/2014/main" id="{00000000-0008-0000-0000-00006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266700</xdr:colOff>
      <xdr:row>41</xdr:row>
      <xdr:rowOff>38100</xdr:rowOff>
    </xdr:from>
    <xdr:to>
      <xdr:col>33</xdr:col>
      <xdr:colOff>76200</xdr:colOff>
      <xdr:row>58</xdr:row>
      <xdr:rowOff>95250</xdr:rowOff>
    </xdr:to>
    <xdr:graphicFrame macro="">
      <xdr:nvGraphicFramePr>
        <xdr:cNvPr id="10338" name="Chart 14">
          <a:extLst>
            <a:ext uri="{FF2B5EF4-FFF2-40B4-BE49-F238E27FC236}">
              <a16:creationId xmlns:a16="http://schemas.microsoft.com/office/drawing/2014/main" id="{00000000-0008-0000-0000-000062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190500</xdr:colOff>
      <xdr:row>61</xdr:row>
      <xdr:rowOff>0</xdr:rowOff>
    </xdr:from>
    <xdr:to>
      <xdr:col>32</xdr:col>
      <xdr:colOff>447675</xdr:colOff>
      <xdr:row>82</xdr:row>
      <xdr:rowOff>38100</xdr:rowOff>
    </xdr:to>
    <xdr:graphicFrame macro="">
      <xdr:nvGraphicFramePr>
        <xdr:cNvPr id="10339" name="Chart 15">
          <a:extLst>
            <a:ext uri="{FF2B5EF4-FFF2-40B4-BE49-F238E27FC236}">
              <a16:creationId xmlns:a16="http://schemas.microsoft.com/office/drawing/2014/main" id="{00000000-0008-0000-0000-000063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571500</xdr:colOff>
      <xdr:row>84</xdr:row>
      <xdr:rowOff>0</xdr:rowOff>
    </xdr:from>
    <xdr:to>
      <xdr:col>32</xdr:col>
      <xdr:colOff>390525</xdr:colOff>
      <xdr:row>101</xdr:row>
      <xdr:rowOff>57150</xdr:rowOff>
    </xdr:to>
    <xdr:graphicFrame macro="">
      <xdr:nvGraphicFramePr>
        <xdr:cNvPr id="10340" name="Chart 16">
          <a:extLst>
            <a:ext uri="{FF2B5EF4-FFF2-40B4-BE49-F238E27FC236}">
              <a16:creationId xmlns:a16="http://schemas.microsoft.com/office/drawing/2014/main" id="{00000000-0008-0000-0000-000064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38100</xdr:colOff>
      <xdr:row>2</xdr:row>
      <xdr:rowOff>0</xdr:rowOff>
    </xdr:from>
    <xdr:to>
      <xdr:col>33</xdr:col>
      <xdr:colOff>19050</xdr:colOff>
      <xdr:row>20</xdr:row>
      <xdr:rowOff>19050</xdr:rowOff>
    </xdr:to>
    <xdr:graphicFrame macro="">
      <xdr:nvGraphicFramePr>
        <xdr:cNvPr id="10341" name="Chart 17">
          <a:extLst>
            <a:ext uri="{FF2B5EF4-FFF2-40B4-BE49-F238E27FC236}">
              <a16:creationId xmlns:a16="http://schemas.microsoft.com/office/drawing/2014/main" id="{00000000-0008-0000-0000-000065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38100</xdr:colOff>
      <xdr:row>21</xdr:row>
      <xdr:rowOff>0</xdr:rowOff>
    </xdr:from>
    <xdr:to>
      <xdr:col>32</xdr:col>
      <xdr:colOff>552450</xdr:colOff>
      <xdr:row>38</xdr:row>
      <xdr:rowOff>123825</xdr:rowOff>
    </xdr:to>
    <xdr:graphicFrame macro="">
      <xdr:nvGraphicFramePr>
        <xdr:cNvPr id="10342" name="Chart 18">
          <a:extLst>
            <a:ext uri="{FF2B5EF4-FFF2-40B4-BE49-F238E27FC236}">
              <a16:creationId xmlns:a16="http://schemas.microsoft.com/office/drawing/2014/main" id="{00000000-0008-0000-0000-000066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34</xdr:col>
      <xdr:colOff>409575</xdr:colOff>
      <xdr:row>4</xdr:row>
      <xdr:rowOff>19050</xdr:rowOff>
    </xdr:from>
    <xdr:to>
      <xdr:col>42</xdr:col>
      <xdr:colOff>200025</xdr:colOff>
      <xdr:row>21</xdr:row>
      <xdr:rowOff>76200</xdr:rowOff>
    </xdr:to>
    <xdr:graphicFrame macro="">
      <xdr:nvGraphicFramePr>
        <xdr:cNvPr id="10343" name="Chart 19">
          <a:extLst>
            <a:ext uri="{FF2B5EF4-FFF2-40B4-BE49-F238E27FC236}">
              <a16:creationId xmlns:a16="http://schemas.microsoft.com/office/drawing/2014/main" id="{00000000-0008-0000-0000-000067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34</xdr:col>
      <xdr:colOff>0</xdr:colOff>
      <xdr:row>22</xdr:row>
      <xdr:rowOff>47625</xdr:rowOff>
    </xdr:from>
    <xdr:to>
      <xdr:col>41</xdr:col>
      <xdr:colOff>400050</xdr:colOff>
      <xdr:row>39</xdr:row>
      <xdr:rowOff>104775</xdr:rowOff>
    </xdr:to>
    <xdr:graphicFrame macro="">
      <xdr:nvGraphicFramePr>
        <xdr:cNvPr id="10344" name="Chart 20">
          <a:extLst>
            <a:ext uri="{FF2B5EF4-FFF2-40B4-BE49-F238E27FC236}">
              <a16:creationId xmlns:a16="http://schemas.microsoft.com/office/drawing/2014/main" id="{00000000-0008-0000-0000-000068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33</xdr:col>
      <xdr:colOff>533400</xdr:colOff>
      <xdr:row>40</xdr:row>
      <xdr:rowOff>76200</xdr:rowOff>
    </xdr:from>
    <xdr:to>
      <xdr:col>41</xdr:col>
      <xdr:colOff>323850</xdr:colOff>
      <xdr:row>57</xdr:row>
      <xdr:rowOff>133350</xdr:rowOff>
    </xdr:to>
    <xdr:graphicFrame macro="">
      <xdr:nvGraphicFramePr>
        <xdr:cNvPr id="10345" name="Chart 21">
          <a:extLst>
            <a:ext uri="{FF2B5EF4-FFF2-40B4-BE49-F238E27FC236}">
              <a16:creationId xmlns:a16="http://schemas.microsoft.com/office/drawing/2014/main" id="{00000000-0008-0000-0000-000069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33</xdr:col>
      <xdr:colOff>571500</xdr:colOff>
      <xdr:row>58</xdr:row>
      <xdr:rowOff>114300</xdr:rowOff>
    </xdr:from>
    <xdr:to>
      <xdr:col>41</xdr:col>
      <xdr:colOff>361950</xdr:colOff>
      <xdr:row>76</xdr:row>
      <xdr:rowOff>9525</xdr:rowOff>
    </xdr:to>
    <xdr:graphicFrame macro="">
      <xdr:nvGraphicFramePr>
        <xdr:cNvPr id="10346" name="Chart 22">
          <a:extLst>
            <a:ext uri="{FF2B5EF4-FFF2-40B4-BE49-F238E27FC236}">
              <a16:creationId xmlns:a16="http://schemas.microsoft.com/office/drawing/2014/main" id="{00000000-0008-0000-0000-00006A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33</xdr:col>
      <xdr:colOff>409575</xdr:colOff>
      <xdr:row>77</xdr:row>
      <xdr:rowOff>95250</xdr:rowOff>
    </xdr:from>
    <xdr:to>
      <xdr:col>41</xdr:col>
      <xdr:colOff>200025</xdr:colOff>
      <xdr:row>94</xdr:row>
      <xdr:rowOff>152400</xdr:rowOff>
    </xdr:to>
    <xdr:graphicFrame macro="">
      <xdr:nvGraphicFramePr>
        <xdr:cNvPr id="10347" name="Chart 23">
          <a:extLst>
            <a:ext uri="{FF2B5EF4-FFF2-40B4-BE49-F238E27FC236}">
              <a16:creationId xmlns:a16="http://schemas.microsoft.com/office/drawing/2014/main" id="{00000000-0008-0000-0000-00006B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42</xdr:col>
      <xdr:colOff>228600</xdr:colOff>
      <xdr:row>4</xdr:row>
      <xdr:rowOff>0</xdr:rowOff>
    </xdr:from>
    <xdr:to>
      <xdr:col>50</xdr:col>
      <xdr:colOff>19050</xdr:colOff>
      <xdr:row>21</xdr:row>
      <xdr:rowOff>57150</xdr:rowOff>
    </xdr:to>
    <xdr:graphicFrame macro="">
      <xdr:nvGraphicFramePr>
        <xdr:cNvPr id="10348" name="Chart 24">
          <a:extLst>
            <a:ext uri="{FF2B5EF4-FFF2-40B4-BE49-F238E27FC236}">
              <a16:creationId xmlns:a16="http://schemas.microsoft.com/office/drawing/2014/main" id="{00000000-0008-0000-0000-00006C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42</xdr:col>
      <xdr:colOff>114300</xdr:colOff>
      <xdr:row>21</xdr:row>
      <xdr:rowOff>114300</xdr:rowOff>
    </xdr:from>
    <xdr:to>
      <xdr:col>49</xdr:col>
      <xdr:colOff>514350</xdr:colOff>
      <xdr:row>39</xdr:row>
      <xdr:rowOff>9525</xdr:rowOff>
    </xdr:to>
    <xdr:graphicFrame macro="">
      <xdr:nvGraphicFramePr>
        <xdr:cNvPr id="10349" name="Chart 25">
          <a:extLst>
            <a:ext uri="{FF2B5EF4-FFF2-40B4-BE49-F238E27FC236}">
              <a16:creationId xmlns:a16="http://schemas.microsoft.com/office/drawing/2014/main" id="{00000000-0008-0000-0000-00006D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42</xdr:col>
      <xdr:colOff>390525</xdr:colOff>
      <xdr:row>39</xdr:row>
      <xdr:rowOff>38100</xdr:rowOff>
    </xdr:from>
    <xdr:to>
      <xdr:col>50</xdr:col>
      <xdr:colOff>180975</xdr:colOff>
      <xdr:row>56</xdr:row>
      <xdr:rowOff>95250</xdr:rowOff>
    </xdr:to>
    <xdr:graphicFrame macro="">
      <xdr:nvGraphicFramePr>
        <xdr:cNvPr id="10350" name="Chart 26">
          <a:extLst>
            <a:ext uri="{FF2B5EF4-FFF2-40B4-BE49-F238E27FC236}">
              <a16:creationId xmlns:a16="http://schemas.microsoft.com/office/drawing/2014/main" id="{00000000-0008-0000-0000-00006E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42</xdr:col>
      <xdr:colOff>38100</xdr:colOff>
      <xdr:row>56</xdr:row>
      <xdr:rowOff>76200</xdr:rowOff>
    </xdr:from>
    <xdr:to>
      <xdr:col>49</xdr:col>
      <xdr:colOff>438150</xdr:colOff>
      <xdr:row>73</xdr:row>
      <xdr:rowOff>133350</xdr:rowOff>
    </xdr:to>
    <xdr:graphicFrame macro="">
      <xdr:nvGraphicFramePr>
        <xdr:cNvPr id="10351" name="Chart 27">
          <a:extLst>
            <a:ext uri="{FF2B5EF4-FFF2-40B4-BE49-F238E27FC236}">
              <a16:creationId xmlns:a16="http://schemas.microsoft.com/office/drawing/2014/main" id="{00000000-0008-0000-0000-00006F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42</xdr:col>
      <xdr:colOff>0</xdr:colOff>
      <xdr:row>75</xdr:row>
      <xdr:rowOff>0</xdr:rowOff>
    </xdr:from>
    <xdr:to>
      <xdr:col>49</xdr:col>
      <xdr:colOff>400050</xdr:colOff>
      <xdr:row>92</xdr:row>
      <xdr:rowOff>57150</xdr:rowOff>
    </xdr:to>
    <xdr:graphicFrame macro="">
      <xdr:nvGraphicFramePr>
        <xdr:cNvPr id="10352" name="Chart 28">
          <a:extLst>
            <a:ext uri="{FF2B5EF4-FFF2-40B4-BE49-F238E27FC236}">
              <a16:creationId xmlns:a16="http://schemas.microsoft.com/office/drawing/2014/main" id="{00000000-0008-0000-0000-000070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19050</xdr:colOff>
      <xdr:row>1</xdr:row>
      <xdr:rowOff>57150</xdr:rowOff>
    </xdr:from>
    <xdr:to>
      <xdr:col>46</xdr:col>
      <xdr:colOff>419100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85725</xdr:colOff>
      <xdr:row>19</xdr:row>
      <xdr:rowOff>95250</xdr:rowOff>
    </xdr:from>
    <xdr:to>
      <xdr:col>46</xdr:col>
      <xdr:colOff>142875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285750</xdr:colOff>
      <xdr:row>38</xdr:row>
      <xdr:rowOff>114300</xdr:rowOff>
    </xdr:from>
    <xdr:to>
      <xdr:col>45</xdr:col>
      <xdr:colOff>552450</xdr:colOff>
      <xdr:row>56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266700</xdr:colOff>
      <xdr:row>57</xdr:row>
      <xdr:rowOff>114300</xdr:rowOff>
    </xdr:from>
    <xdr:to>
      <xdr:col>45</xdr:col>
      <xdr:colOff>57150</xdr:colOff>
      <xdr:row>75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</xdr:row>
      <xdr:rowOff>38100</xdr:rowOff>
    </xdr:from>
    <xdr:to>
      <xdr:col>54</xdr:col>
      <xdr:colOff>400050</xdr:colOff>
      <xdr:row>18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19050</xdr:colOff>
      <xdr:row>19</xdr:row>
      <xdr:rowOff>47625</xdr:rowOff>
    </xdr:from>
    <xdr:to>
      <xdr:col>54</xdr:col>
      <xdr:colOff>419100</xdr:colOff>
      <xdr:row>36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533400</xdr:colOff>
      <xdr:row>38</xdr:row>
      <xdr:rowOff>47625</xdr:rowOff>
    </xdr:from>
    <xdr:to>
      <xdr:col>54</xdr:col>
      <xdr:colOff>323850</xdr:colOff>
      <xdr:row>55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28575</xdr:colOff>
      <xdr:row>57</xdr:row>
      <xdr:rowOff>123825</xdr:rowOff>
    </xdr:from>
    <xdr:to>
      <xdr:col>53</xdr:col>
      <xdr:colOff>428625</xdr:colOff>
      <xdr:row>75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485775</xdr:colOff>
      <xdr:row>64</xdr:row>
      <xdr:rowOff>104775</xdr:rowOff>
    </xdr:from>
    <xdr:to>
      <xdr:col>21</xdr:col>
      <xdr:colOff>495300</xdr:colOff>
      <xdr:row>82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276225</xdr:colOff>
      <xdr:row>65</xdr:row>
      <xdr:rowOff>38100</xdr:rowOff>
    </xdr:from>
    <xdr:to>
      <xdr:col>31</xdr:col>
      <xdr:colOff>419100</xdr:colOff>
      <xdr:row>82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1114425</xdr:colOff>
      <xdr:row>1</xdr:row>
      <xdr:rowOff>66675</xdr:rowOff>
    </xdr:from>
    <xdr:to>
      <xdr:col>16</xdr:col>
      <xdr:colOff>323850</xdr:colOff>
      <xdr:row>18</xdr:row>
      <xdr:rowOff>0</xdr:rowOff>
    </xdr:to>
    <xdr:graphicFrame macro="">
      <xdr:nvGraphicFramePr>
        <xdr:cNvPr id="7178" name="Chart 1">
          <a:extLst>
            <a:ext uri="{FF2B5EF4-FFF2-40B4-BE49-F238E27FC236}">
              <a16:creationId xmlns:a16="http://schemas.microsoft.com/office/drawing/2014/main" id="{00000000-0008-0000-0200-00000A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18</xdr:row>
      <xdr:rowOff>152400</xdr:rowOff>
    </xdr:from>
    <xdr:to>
      <xdr:col>17</xdr:col>
      <xdr:colOff>161925</xdr:colOff>
      <xdr:row>35</xdr:row>
      <xdr:rowOff>95250</xdr:rowOff>
    </xdr:to>
    <xdr:graphicFrame macro="">
      <xdr:nvGraphicFramePr>
        <xdr:cNvPr id="7179" name="Chart 2">
          <a:extLst>
            <a:ext uri="{FF2B5EF4-FFF2-40B4-BE49-F238E27FC236}">
              <a16:creationId xmlns:a16="http://schemas.microsoft.com/office/drawing/2014/main" id="{00000000-0008-0000-0200-00000B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619125</xdr:colOff>
      <xdr:row>36</xdr:row>
      <xdr:rowOff>28575</xdr:rowOff>
    </xdr:from>
    <xdr:to>
      <xdr:col>11</xdr:col>
      <xdr:colOff>381000</xdr:colOff>
      <xdr:row>52</xdr:row>
      <xdr:rowOff>133350</xdr:rowOff>
    </xdr:to>
    <xdr:graphicFrame macro="">
      <xdr:nvGraphicFramePr>
        <xdr:cNvPr id="7180" name="Chart 3">
          <a:extLst>
            <a:ext uri="{FF2B5EF4-FFF2-40B4-BE49-F238E27FC236}">
              <a16:creationId xmlns:a16="http://schemas.microsoft.com/office/drawing/2014/main" id="{00000000-0008-0000-0200-00000C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295275</xdr:colOff>
      <xdr:row>0</xdr:row>
      <xdr:rowOff>0</xdr:rowOff>
    </xdr:from>
    <xdr:to>
      <xdr:col>39</xdr:col>
      <xdr:colOff>85725</xdr:colOff>
      <xdr:row>17</xdr:row>
      <xdr:rowOff>57150</xdr:rowOff>
    </xdr:to>
    <xdr:graphicFrame macro="">
      <xdr:nvGraphicFramePr>
        <xdr:cNvPr id="5137" name="Chart 1">
          <a:extLst>
            <a:ext uri="{FF2B5EF4-FFF2-40B4-BE49-F238E27FC236}">
              <a16:creationId xmlns:a16="http://schemas.microsoft.com/office/drawing/2014/main" id="{00000000-0008-0000-0300-000011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600075</xdr:colOff>
      <xdr:row>35</xdr:row>
      <xdr:rowOff>85725</xdr:rowOff>
    </xdr:from>
    <xdr:to>
      <xdr:col>37</xdr:col>
      <xdr:colOff>390525</xdr:colOff>
      <xdr:row>52</xdr:row>
      <xdr:rowOff>142875</xdr:rowOff>
    </xdr:to>
    <xdr:graphicFrame macro="">
      <xdr:nvGraphicFramePr>
        <xdr:cNvPr id="5138" name="Chart 3">
          <a:extLst>
            <a:ext uri="{FF2B5EF4-FFF2-40B4-BE49-F238E27FC236}">
              <a16:creationId xmlns:a16="http://schemas.microsoft.com/office/drawing/2014/main" id="{00000000-0008-0000-0300-000012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600075</xdr:colOff>
      <xdr:row>53</xdr:row>
      <xdr:rowOff>123825</xdr:rowOff>
    </xdr:from>
    <xdr:to>
      <xdr:col>37</xdr:col>
      <xdr:colOff>390525</xdr:colOff>
      <xdr:row>71</xdr:row>
      <xdr:rowOff>19050</xdr:rowOff>
    </xdr:to>
    <xdr:graphicFrame macro="">
      <xdr:nvGraphicFramePr>
        <xdr:cNvPr id="5139" name="Chart 4">
          <a:extLst>
            <a:ext uri="{FF2B5EF4-FFF2-40B4-BE49-F238E27FC236}">
              <a16:creationId xmlns:a16="http://schemas.microsoft.com/office/drawing/2014/main" id="{00000000-0008-0000-0300-000013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314325</xdr:colOff>
      <xdr:row>64</xdr:row>
      <xdr:rowOff>142875</xdr:rowOff>
    </xdr:from>
    <xdr:to>
      <xdr:col>30</xdr:col>
      <xdr:colOff>104775</xdr:colOff>
      <xdr:row>82</xdr:row>
      <xdr:rowOff>38100</xdr:rowOff>
    </xdr:to>
    <xdr:graphicFrame macro="">
      <xdr:nvGraphicFramePr>
        <xdr:cNvPr id="5140" name="Chart 5">
          <a:extLst>
            <a:ext uri="{FF2B5EF4-FFF2-40B4-BE49-F238E27FC236}">
              <a16:creationId xmlns:a16="http://schemas.microsoft.com/office/drawing/2014/main" id="{00000000-0008-0000-0300-000014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66675</xdr:colOff>
      <xdr:row>17</xdr:row>
      <xdr:rowOff>142875</xdr:rowOff>
    </xdr:from>
    <xdr:to>
      <xdr:col>39</xdr:col>
      <xdr:colOff>619125</xdr:colOff>
      <xdr:row>36</xdr:row>
      <xdr:rowOff>0</xdr:rowOff>
    </xdr:to>
    <xdr:graphicFrame macro="">
      <xdr:nvGraphicFramePr>
        <xdr:cNvPr id="5141" name="Chart 6">
          <a:extLst>
            <a:ext uri="{FF2B5EF4-FFF2-40B4-BE49-F238E27FC236}">
              <a16:creationId xmlns:a16="http://schemas.microsoft.com/office/drawing/2014/main" id="{00000000-0008-0000-0300-000015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47625</xdr:colOff>
      <xdr:row>0</xdr:row>
      <xdr:rowOff>133350</xdr:rowOff>
    </xdr:from>
    <xdr:to>
      <xdr:col>39</xdr:col>
      <xdr:colOff>447675</xdr:colOff>
      <xdr:row>18</xdr:row>
      <xdr:rowOff>28575</xdr:rowOff>
    </xdr:to>
    <xdr:graphicFrame macro="">
      <xdr:nvGraphicFramePr>
        <xdr:cNvPr id="3090" name="Chart 2">
          <a:extLst>
            <a:ext uri="{FF2B5EF4-FFF2-40B4-BE49-F238E27FC236}">
              <a16:creationId xmlns:a16="http://schemas.microsoft.com/office/drawing/2014/main" id="{00000000-0008-0000-0400-000012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361950</xdr:colOff>
      <xdr:row>37</xdr:row>
      <xdr:rowOff>38100</xdr:rowOff>
    </xdr:from>
    <xdr:to>
      <xdr:col>41</xdr:col>
      <xdr:colOff>152400</xdr:colOff>
      <xdr:row>54</xdr:row>
      <xdr:rowOff>95250</xdr:rowOff>
    </xdr:to>
    <xdr:graphicFrame macro="">
      <xdr:nvGraphicFramePr>
        <xdr:cNvPr id="3091" name="Chart 4">
          <a:extLst>
            <a:ext uri="{FF2B5EF4-FFF2-40B4-BE49-F238E27FC236}">
              <a16:creationId xmlns:a16="http://schemas.microsoft.com/office/drawing/2014/main" id="{00000000-0008-0000-0400-000013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533400</xdr:colOff>
      <xdr:row>55</xdr:row>
      <xdr:rowOff>123825</xdr:rowOff>
    </xdr:from>
    <xdr:to>
      <xdr:col>41</xdr:col>
      <xdr:colOff>323850</xdr:colOff>
      <xdr:row>73</xdr:row>
      <xdr:rowOff>19050</xdr:rowOff>
    </xdr:to>
    <xdr:graphicFrame macro="">
      <xdr:nvGraphicFramePr>
        <xdr:cNvPr id="3092" name="Chart 5">
          <a:extLst>
            <a:ext uri="{FF2B5EF4-FFF2-40B4-BE49-F238E27FC236}">
              <a16:creationId xmlns:a16="http://schemas.microsoft.com/office/drawing/2014/main" id="{00000000-0008-0000-0400-000014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419100</xdr:colOff>
      <xdr:row>64</xdr:row>
      <xdr:rowOff>76200</xdr:rowOff>
    </xdr:from>
    <xdr:to>
      <xdr:col>30</xdr:col>
      <xdr:colOff>276225</xdr:colOff>
      <xdr:row>81</xdr:row>
      <xdr:rowOff>133350</xdr:rowOff>
    </xdr:to>
    <xdr:graphicFrame macro="">
      <xdr:nvGraphicFramePr>
        <xdr:cNvPr id="3093" name="Chart 6">
          <a:extLst>
            <a:ext uri="{FF2B5EF4-FFF2-40B4-BE49-F238E27FC236}">
              <a16:creationId xmlns:a16="http://schemas.microsoft.com/office/drawing/2014/main" id="{00000000-0008-0000-0400-000015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361950</xdr:colOff>
      <xdr:row>19</xdr:row>
      <xdr:rowOff>9525</xdr:rowOff>
    </xdr:from>
    <xdr:to>
      <xdr:col>41</xdr:col>
      <xdr:colOff>152400</xdr:colOff>
      <xdr:row>36</xdr:row>
      <xdr:rowOff>66675</xdr:rowOff>
    </xdr:to>
    <xdr:graphicFrame macro="">
      <xdr:nvGraphicFramePr>
        <xdr:cNvPr id="3094" name="Chart 7">
          <a:extLst>
            <a:ext uri="{FF2B5EF4-FFF2-40B4-BE49-F238E27FC236}">
              <a16:creationId xmlns:a16="http://schemas.microsoft.com/office/drawing/2014/main" id="{00000000-0008-0000-0400-000016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428625</xdr:colOff>
      <xdr:row>39</xdr:row>
      <xdr:rowOff>142875</xdr:rowOff>
    </xdr:from>
    <xdr:to>
      <xdr:col>44</xdr:col>
      <xdr:colOff>219075</xdr:colOff>
      <xdr:row>57</xdr:row>
      <xdr:rowOff>38100</xdr:rowOff>
    </xdr:to>
    <xdr:graphicFrame macro="">
      <xdr:nvGraphicFramePr>
        <xdr:cNvPr id="2072" name="Chart 8">
          <a:extLst>
            <a:ext uri="{FF2B5EF4-FFF2-40B4-BE49-F238E27FC236}">
              <a16:creationId xmlns:a16="http://schemas.microsoft.com/office/drawing/2014/main" id="{00000000-0008-0000-0500-00001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485775</xdr:colOff>
      <xdr:row>59</xdr:row>
      <xdr:rowOff>85725</xdr:rowOff>
    </xdr:from>
    <xdr:to>
      <xdr:col>43</xdr:col>
      <xdr:colOff>209550</xdr:colOff>
      <xdr:row>80</xdr:row>
      <xdr:rowOff>123825</xdr:rowOff>
    </xdr:to>
    <xdr:graphicFrame macro="">
      <xdr:nvGraphicFramePr>
        <xdr:cNvPr id="2073" name="Chart 9">
          <a:extLst>
            <a:ext uri="{FF2B5EF4-FFF2-40B4-BE49-F238E27FC236}">
              <a16:creationId xmlns:a16="http://schemas.microsoft.com/office/drawing/2014/main" id="{00000000-0008-0000-0500-00001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314325</xdr:colOff>
      <xdr:row>64</xdr:row>
      <xdr:rowOff>104775</xdr:rowOff>
    </xdr:from>
    <xdr:to>
      <xdr:col>32</xdr:col>
      <xdr:colOff>457200</xdr:colOff>
      <xdr:row>82</xdr:row>
      <xdr:rowOff>0</xdr:rowOff>
    </xdr:to>
    <xdr:graphicFrame macro="">
      <xdr:nvGraphicFramePr>
        <xdr:cNvPr id="2074" name="Chart 10">
          <a:extLst>
            <a:ext uri="{FF2B5EF4-FFF2-40B4-BE49-F238E27FC236}">
              <a16:creationId xmlns:a16="http://schemas.microsoft.com/office/drawing/2014/main" id="{00000000-0008-0000-0500-00001A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247650</xdr:colOff>
      <xdr:row>0</xdr:row>
      <xdr:rowOff>123825</xdr:rowOff>
    </xdr:from>
    <xdr:to>
      <xdr:col>46</xdr:col>
      <xdr:colOff>228600</xdr:colOff>
      <xdr:row>18</xdr:row>
      <xdr:rowOff>133350</xdr:rowOff>
    </xdr:to>
    <xdr:graphicFrame macro="">
      <xdr:nvGraphicFramePr>
        <xdr:cNvPr id="2075" name="Chart 12">
          <a:extLst>
            <a:ext uri="{FF2B5EF4-FFF2-40B4-BE49-F238E27FC236}">
              <a16:creationId xmlns:a16="http://schemas.microsoft.com/office/drawing/2014/main" id="{00000000-0008-0000-0500-00001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238125</xdr:colOff>
      <xdr:row>19</xdr:row>
      <xdr:rowOff>85725</xdr:rowOff>
    </xdr:from>
    <xdr:to>
      <xdr:col>46</xdr:col>
      <xdr:colOff>142875</xdr:colOff>
      <xdr:row>37</xdr:row>
      <xdr:rowOff>47625</xdr:rowOff>
    </xdr:to>
    <xdr:graphicFrame macro="">
      <xdr:nvGraphicFramePr>
        <xdr:cNvPr id="2076" name="Chart 13">
          <a:extLst>
            <a:ext uri="{FF2B5EF4-FFF2-40B4-BE49-F238E27FC236}">
              <a16:creationId xmlns:a16="http://schemas.microsoft.com/office/drawing/2014/main" id="{00000000-0008-0000-0500-00001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19050</xdr:rowOff>
    </xdr:from>
    <xdr:to>
      <xdr:col>14</xdr:col>
      <xdr:colOff>200025</xdr:colOff>
      <xdr:row>17</xdr:row>
      <xdr:rowOff>76200</xdr:rowOff>
    </xdr:to>
    <xdr:graphicFrame macro="">
      <xdr:nvGraphicFramePr>
        <xdr:cNvPr id="6160" name="Chart 1">
          <a:extLst>
            <a:ext uri="{FF2B5EF4-FFF2-40B4-BE49-F238E27FC236}">
              <a16:creationId xmlns:a16="http://schemas.microsoft.com/office/drawing/2014/main" id="{00000000-0008-0000-0600-000010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19</xdr:row>
      <xdr:rowOff>0</xdr:rowOff>
    </xdr:from>
    <xdr:to>
      <xdr:col>14</xdr:col>
      <xdr:colOff>228600</xdr:colOff>
      <xdr:row>36</xdr:row>
      <xdr:rowOff>57150</xdr:rowOff>
    </xdr:to>
    <xdr:graphicFrame macro="">
      <xdr:nvGraphicFramePr>
        <xdr:cNvPr id="6161" name="Chart 2">
          <a:extLst>
            <a:ext uri="{FF2B5EF4-FFF2-40B4-BE49-F238E27FC236}">
              <a16:creationId xmlns:a16="http://schemas.microsoft.com/office/drawing/2014/main" id="{00000000-0008-0000-0600-00001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36</xdr:row>
      <xdr:rowOff>95250</xdr:rowOff>
    </xdr:from>
    <xdr:to>
      <xdr:col>14</xdr:col>
      <xdr:colOff>400050</xdr:colOff>
      <xdr:row>53</xdr:row>
      <xdr:rowOff>152400</xdr:rowOff>
    </xdr:to>
    <xdr:graphicFrame macro="">
      <xdr:nvGraphicFramePr>
        <xdr:cNvPr id="6162" name="Chart 3">
          <a:extLst>
            <a:ext uri="{FF2B5EF4-FFF2-40B4-BE49-F238E27FC236}">
              <a16:creationId xmlns:a16="http://schemas.microsoft.com/office/drawing/2014/main" id="{00000000-0008-0000-06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571500</xdr:colOff>
      <xdr:row>54</xdr:row>
      <xdr:rowOff>114300</xdr:rowOff>
    </xdr:from>
    <xdr:to>
      <xdr:col>13</xdr:col>
      <xdr:colOff>361950</xdr:colOff>
      <xdr:row>72</xdr:row>
      <xdr:rowOff>9525</xdr:rowOff>
    </xdr:to>
    <xdr:graphicFrame macro="">
      <xdr:nvGraphicFramePr>
        <xdr:cNvPr id="6163" name="Chart 4">
          <a:extLst>
            <a:ext uri="{FF2B5EF4-FFF2-40B4-BE49-F238E27FC236}">
              <a16:creationId xmlns:a16="http://schemas.microsoft.com/office/drawing/2014/main" id="{00000000-0008-0000-0600-000013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409575</xdr:colOff>
      <xdr:row>73</xdr:row>
      <xdr:rowOff>95250</xdr:rowOff>
    </xdr:from>
    <xdr:to>
      <xdr:col>13</xdr:col>
      <xdr:colOff>200025</xdr:colOff>
      <xdr:row>90</xdr:row>
      <xdr:rowOff>152400</xdr:rowOff>
    </xdr:to>
    <xdr:graphicFrame macro="">
      <xdr:nvGraphicFramePr>
        <xdr:cNvPr id="6164" name="Chart 5">
          <a:extLst>
            <a:ext uri="{FF2B5EF4-FFF2-40B4-BE49-F238E27FC236}">
              <a16:creationId xmlns:a16="http://schemas.microsoft.com/office/drawing/2014/main" id="{00000000-0008-0000-0600-000014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266700</xdr:colOff>
      <xdr:row>2</xdr:row>
      <xdr:rowOff>19050</xdr:rowOff>
    </xdr:from>
    <xdr:to>
      <xdr:col>38</xdr:col>
      <xdr:colOff>57150</xdr:colOff>
      <xdr:row>19</xdr:row>
      <xdr:rowOff>76200</xdr:rowOff>
    </xdr:to>
    <xdr:graphicFrame macro="">
      <xdr:nvGraphicFramePr>
        <xdr:cNvPr id="4116" name="Chart 5">
          <a:extLst>
            <a:ext uri="{FF2B5EF4-FFF2-40B4-BE49-F238E27FC236}">
              <a16:creationId xmlns:a16="http://schemas.microsoft.com/office/drawing/2014/main" id="{00000000-0008-0000-0700-00001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428625</xdr:colOff>
      <xdr:row>22</xdr:row>
      <xdr:rowOff>19050</xdr:rowOff>
    </xdr:from>
    <xdr:to>
      <xdr:col>40</xdr:col>
      <xdr:colOff>219075</xdr:colOff>
      <xdr:row>39</xdr:row>
      <xdr:rowOff>76200</xdr:rowOff>
    </xdr:to>
    <xdr:graphicFrame macro="">
      <xdr:nvGraphicFramePr>
        <xdr:cNvPr id="4117" name="Chart 6">
          <a:extLst>
            <a:ext uri="{FF2B5EF4-FFF2-40B4-BE49-F238E27FC236}">
              <a16:creationId xmlns:a16="http://schemas.microsoft.com/office/drawing/2014/main" id="{00000000-0008-0000-0700-000015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342900</xdr:colOff>
      <xdr:row>36</xdr:row>
      <xdr:rowOff>104775</xdr:rowOff>
    </xdr:from>
    <xdr:to>
      <xdr:col>37</xdr:col>
      <xdr:colOff>133350</xdr:colOff>
      <xdr:row>54</xdr:row>
      <xdr:rowOff>0</xdr:rowOff>
    </xdr:to>
    <xdr:graphicFrame macro="">
      <xdr:nvGraphicFramePr>
        <xdr:cNvPr id="4118" name="Chart 7">
          <a:extLst>
            <a:ext uri="{FF2B5EF4-FFF2-40B4-BE49-F238E27FC236}">
              <a16:creationId xmlns:a16="http://schemas.microsoft.com/office/drawing/2014/main" id="{00000000-0008-0000-0700-000016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19050</xdr:colOff>
      <xdr:row>54</xdr:row>
      <xdr:rowOff>104775</xdr:rowOff>
    </xdr:from>
    <xdr:to>
      <xdr:col>36</xdr:col>
      <xdr:colOff>419100</xdr:colOff>
      <xdr:row>72</xdr:row>
      <xdr:rowOff>0</xdr:rowOff>
    </xdr:to>
    <xdr:graphicFrame macro="">
      <xdr:nvGraphicFramePr>
        <xdr:cNvPr id="4119" name="Chart 8">
          <a:extLst>
            <a:ext uri="{FF2B5EF4-FFF2-40B4-BE49-F238E27FC236}">
              <a16:creationId xmlns:a16="http://schemas.microsoft.com/office/drawing/2014/main" id="{00000000-0008-0000-0700-000017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342900</xdr:colOff>
      <xdr:row>66</xdr:row>
      <xdr:rowOff>28575</xdr:rowOff>
    </xdr:from>
    <xdr:to>
      <xdr:col>29</xdr:col>
      <xdr:colOff>76200</xdr:colOff>
      <xdr:row>83</xdr:row>
      <xdr:rowOff>85725</xdr:rowOff>
    </xdr:to>
    <xdr:graphicFrame macro="">
      <xdr:nvGraphicFramePr>
        <xdr:cNvPr id="4120" name="Chart 9">
          <a:extLst>
            <a:ext uri="{FF2B5EF4-FFF2-40B4-BE49-F238E27FC236}">
              <a16:creationId xmlns:a16="http://schemas.microsoft.com/office/drawing/2014/main" id="{00000000-0008-0000-0700-000018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</xdr:row>
      <xdr:rowOff>57150</xdr:rowOff>
    </xdr:from>
    <xdr:to>
      <xdr:col>16</xdr:col>
      <xdr:colOff>190500</xdr:colOff>
      <xdr:row>17</xdr:row>
      <xdr:rowOff>28575</xdr:rowOff>
    </xdr:to>
    <xdr:graphicFrame macro="">
      <xdr:nvGraphicFramePr>
        <xdr:cNvPr id="9223" name="Chart 1">
          <a:extLst>
            <a:ext uri="{FF2B5EF4-FFF2-40B4-BE49-F238E27FC236}">
              <a16:creationId xmlns:a16="http://schemas.microsoft.com/office/drawing/2014/main" id="{00000000-0008-0000-0900-000007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17</xdr:row>
      <xdr:rowOff>66675</xdr:rowOff>
    </xdr:from>
    <xdr:to>
      <xdr:col>16</xdr:col>
      <xdr:colOff>190500</xdr:colOff>
      <xdr:row>32</xdr:row>
      <xdr:rowOff>0</xdr:rowOff>
    </xdr:to>
    <xdr:graphicFrame macro="">
      <xdr:nvGraphicFramePr>
        <xdr:cNvPr id="9224" name="Chart 2">
          <a:extLst>
            <a:ext uri="{FF2B5EF4-FFF2-40B4-BE49-F238E27FC236}">
              <a16:creationId xmlns:a16="http://schemas.microsoft.com/office/drawing/2014/main" id="{00000000-0008-0000-0900-000008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7</xdr:row>
      <xdr:rowOff>9525</xdr:rowOff>
    </xdr:from>
    <xdr:to>
      <xdr:col>13</xdr:col>
      <xdr:colOff>285750</xdr:colOff>
      <xdr:row>22</xdr:row>
      <xdr:rowOff>142875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200024</xdr:colOff>
      <xdr:row>23</xdr:row>
      <xdr:rowOff>114300</xdr:rowOff>
    </xdr:from>
    <xdr:to>
      <xdr:col>14</xdr:col>
      <xdr:colOff>95249</xdr:colOff>
      <xdr:row>39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600075</xdr:colOff>
      <xdr:row>46</xdr:row>
      <xdr:rowOff>76200</xdr:rowOff>
    </xdr:from>
    <xdr:to>
      <xdr:col>15</xdr:col>
      <xdr:colOff>295275</xdr:colOff>
      <xdr:row>63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81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5</xdr:col>
      <xdr:colOff>546848</xdr:colOff>
      <xdr:row>88</xdr:row>
      <xdr:rowOff>147357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21</xdr:col>
      <xdr:colOff>504825</xdr:colOff>
      <xdr:row>39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478812</xdr:colOff>
      <xdr:row>101</xdr:row>
      <xdr:rowOff>122464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326572</xdr:colOff>
      <xdr:row>130</xdr:row>
      <xdr:rowOff>136072</xdr:rowOff>
    </xdr:from>
    <xdr:to>
      <xdr:col>13</xdr:col>
      <xdr:colOff>0</xdr:colOff>
      <xdr:row>147</xdr:row>
      <xdr:rowOff>68036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105</xdr:row>
      <xdr:rowOff>0</xdr:rowOff>
    </xdr:from>
    <xdr:to>
      <xdr:col>14</xdr:col>
      <xdr:colOff>285750</xdr:colOff>
      <xdr:row>121</xdr:row>
      <xdr:rowOff>130629</xdr:rowOff>
    </xdr:to>
    <xdr:graphicFrame macro="">
      <xdr:nvGraphicFramePr>
        <xdr:cNvPr id="13" name="Chart 4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DOCUME~1\JMSTRI~1\LOCALS~1\Temp\rainfall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mstribling/My%20Documents/Creekwatchers/rainfall%20dat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mstribling/My%20Documents/Creekwatchers/2009%20data/CreekwatchersData2009%20m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stribling/Documents/Creekwatchers/Past%20data/07%20FINAL%20TN%20TP%20withgraph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Mar</v>
          </cell>
          <cell r="C2">
            <v>2.8</v>
          </cell>
        </row>
        <row r="3">
          <cell r="B3" t="str">
            <v>April</v>
          </cell>
          <cell r="C3">
            <v>0.03</v>
          </cell>
        </row>
        <row r="4">
          <cell r="B4" t="str">
            <v>April</v>
          </cell>
          <cell r="C4">
            <v>3.61</v>
          </cell>
        </row>
        <row r="5">
          <cell r="B5" t="str">
            <v>May</v>
          </cell>
          <cell r="C5">
            <v>0.68</v>
          </cell>
        </row>
        <row r="6">
          <cell r="B6" t="str">
            <v>May</v>
          </cell>
          <cell r="C6">
            <v>0.76</v>
          </cell>
        </row>
        <row r="7">
          <cell r="B7" t="str">
            <v>June</v>
          </cell>
          <cell r="C7">
            <v>1.4</v>
          </cell>
        </row>
        <row r="8">
          <cell r="B8" t="str">
            <v>June</v>
          </cell>
          <cell r="C8">
            <v>0.35</v>
          </cell>
        </row>
        <row r="9">
          <cell r="B9" t="str">
            <v>July</v>
          </cell>
          <cell r="C9">
            <v>0.91</v>
          </cell>
        </row>
        <row r="10">
          <cell r="B10" t="str">
            <v>July</v>
          </cell>
          <cell r="C10">
            <v>0.13</v>
          </cell>
        </row>
        <row r="11">
          <cell r="B11" t="str">
            <v>July</v>
          </cell>
          <cell r="C11">
            <v>0.36</v>
          </cell>
        </row>
        <row r="12">
          <cell r="B12" t="str">
            <v>Aug</v>
          </cell>
          <cell r="C12">
            <v>0.65</v>
          </cell>
        </row>
        <row r="13">
          <cell r="B13" t="str">
            <v>Aug</v>
          </cell>
          <cell r="C13">
            <v>1.21</v>
          </cell>
        </row>
        <row r="14">
          <cell r="B14" t="str">
            <v>Sept</v>
          </cell>
          <cell r="C14">
            <v>0.88</v>
          </cell>
        </row>
        <row r="15">
          <cell r="B15" t="str">
            <v>Sept</v>
          </cell>
          <cell r="C15">
            <v>0.61</v>
          </cell>
        </row>
        <row r="16">
          <cell r="B16" t="str">
            <v>Oct</v>
          </cell>
          <cell r="C16">
            <v>0.51</v>
          </cell>
        </row>
        <row r="17">
          <cell r="B17" t="str">
            <v>Oct</v>
          </cell>
          <cell r="C17">
            <v>0.55000000000000004</v>
          </cell>
        </row>
        <row r="18">
          <cell r="B18" t="str">
            <v>Nov</v>
          </cell>
          <cell r="C18">
            <v>2.13</v>
          </cell>
        </row>
        <row r="19">
          <cell r="B19" t="str">
            <v>Nov</v>
          </cell>
          <cell r="C19">
            <v>0.48</v>
          </cell>
        </row>
        <row r="20">
          <cell r="B20" t="str">
            <v>Dec</v>
          </cell>
          <cell r="C20">
            <v>0.36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Mar</v>
          </cell>
          <cell r="C2">
            <v>2.8</v>
          </cell>
        </row>
        <row r="3">
          <cell r="B3" t="str">
            <v>April</v>
          </cell>
          <cell r="C3">
            <v>0.03</v>
          </cell>
        </row>
        <row r="4">
          <cell r="B4" t="str">
            <v>April</v>
          </cell>
          <cell r="C4">
            <v>3.61</v>
          </cell>
        </row>
        <row r="5">
          <cell r="B5" t="str">
            <v>May</v>
          </cell>
          <cell r="C5">
            <v>0.68</v>
          </cell>
        </row>
        <row r="6">
          <cell r="B6" t="str">
            <v>May</v>
          </cell>
          <cell r="C6">
            <v>0.76</v>
          </cell>
        </row>
        <row r="7">
          <cell r="B7" t="str">
            <v>June</v>
          </cell>
          <cell r="C7">
            <v>1.4</v>
          </cell>
        </row>
        <row r="8">
          <cell r="B8" t="str">
            <v>June</v>
          </cell>
          <cell r="C8">
            <v>0.35</v>
          </cell>
        </row>
        <row r="9">
          <cell r="B9" t="str">
            <v>July</v>
          </cell>
          <cell r="C9">
            <v>0.91</v>
          </cell>
        </row>
        <row r="10">
          <cell r="B10" t="str">
            <v>July</v>
          </cell>
          <cell r="C10">
            <v>0.13</v>
          </cell>
        </row>
        <row r="11">
          <cell r="B11" t="str">
            <v>July</v>
          </cell>
          <cell r="C11">
            <v>0.36</v>
          </cell>
        </row>
        <row r="12">
          <cell r="B12" t="str">
            <v>Aug</v>
          </cell>
          <cell r="C12">
            <v>0.65</v>
          </cell>
        </row>
        <row r="13">
          <cell r="B13" t="str">
            <v>Aug</v>
          </cell>
          <cell r="C13">
            <v>1.21</v>
          </cell>
        </row>
        <row r="14">
          <cell r="B14" t="str">
            <v>Sept</v>
          </cell>
          <cell r="C14">
            <v>0.88</v>
          </cell>
        </row>
        <row r="15">
          <cell r="B15" t="str">
            <v>Sept</v>
          </cell>
          <cell r="C15">
            <v>0.61</v>
          </cell>
        </row>
        <row r="16">
          <cell r="B16" t="str">
            <v>Oct</v>
          </cell>
          <cell r="C16">
            <v>0.51</v>
          </cell>
        </row>
        <row r="17">
          <cell r="B17" t="str">
            <v>Oct</v>
          </cell>
          <cell r="C17">
            <v>0.55000000000000004</v>
          </cell>
        </row>
        <row r="18">
          <cell r="B18" t="str">
            <v>Nov</v>
          </cell>
          <cell r="C18">
            <v>2.13</v>
          </cell>
        </row>
        <row r="19">
          <cell r="B19" t="str">
            <v>Nov</v>
          </cell>
          <cell r="C19">
            <v>0.48</v>
          </cell>
        </row>
        <row r="20">
          <cell r="B20" t="str">
            <v>Dec</v>
          </cell>
          <cell r="C20">
            <v>0.36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Monthly Averages"/>
      <sheetName val="Upper"/>
      <sheetName val="Lower"/>
      <sheetName val="Ponds"/>
      <sheetName val="Wic Crk"/>
      <sheetName val="TNTP"/>
      <sheetName val="Graphs"/>
      <sheetName val="Rainfall"/>
      <sheetName val="PO4 &amp; rainfall"/>
      <sheetName val="PO4 &amp; rain 2"/>
      <sheetName val="Sheet1"/>
      <sheetName val="TP and r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P5" t="str">
            <v>PO4</v>
          </cell>
        </row>
        <row r="6">
          <cell r="O6">
            <v>2.09</v>
          </cell>
          <cell r="P6">
            <v>0.17866666666666667</v>
          </cell>
        </row>
        <row r="7">
          <cell r="O7">
            <v>4.4499999999999993</v>
          </cell>
          <cell r="P7">
            <v>0.48499999999999999</v>
          </cell>
        </row>
        <row r="8">
          <cell r="O8">
            <v>3.92</v>
          </cell>
          <cell r="P8">
            <v>0.6905</v>
          </cell>
        </row>
        <row r="9">
          <cell r="O9">
            <v>6.56</v>
          </cell>
          <cell r="P9">
            <v>0.50175000000000003</v>
          </cell>
        </row>
        <row r="10">
          <cell r="O10">
            <v>4.38</v>
          </cell>
          <cell r="P10">
            <v>0.19900000000000001</v>
          </cell>
        </row>
        <row r="11">
          <cell r="O11">
            <v>3.6799999999999997</v>
          </cell>
          <cell r="P11">
            <v>0.28399999999999997</v>
          </cell>
        </row>
        <row r="12">
          <cell r="O12">
            <v>3.9400000000000004</v>
          </cell>
          <cell r="P12">
            <v>0.38250000000000001</v>
          </cell>
        </row>
        <row r="13">
          <cell r="O13">
            <v>1.86</v>
          </cell>
          <cell r="P13">
            <v>0.20833333333333334</v>
          </cell>
        </row>
      </sheetData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NTP"/>
      <sheetName val="Averages"/>
      <sheetName val="Sheet3"/>
    </sheetNames>
    <sheetDataSet>
      <sheetData sheetId="0">
        <row r="2">
          <cell r="Z2">
            <v>1</v>
          </cell>
          <cell r="AA2">
            <v>2</v>
          </cell>
          <cell r="AB2">
            <v>3</v>
          </cell>
          <cell r="AC2">
            <v>5</v>
          </cell>
          <cell r="AE2">
            <v>7</v>
          </cell>
          <cell r="AF2">
            <v>9</v>
          </cell>
        </row>
        <row r="3">
          <cell r="J3" t="str">
            <v>Mar</v>
          </cell>
          <cell r="P3">
            <v>3.33</v>
          </cell>
          <cell r="R3">
            <v>3.53</v>
          </cell>
          <cell r="T3">
            <v>5.31</v>
          </cell>
          <cell r="W3">
            <v>1</v>
          </cell>
          <cell r="X3">
            <v>3</v>
          </cell>
          <cell r="Y3" t="str">
            <v>Mar</v>
          </cell>
          <cell r="AE3">
            <v>0.04</v>
          </cell>
          <cell r="AG3">
            <v>0.02</v>
          </cell>
          <cell r="AI3">
            <v>0.02</v>
          </cell>
          <cell r="AL3">
            <v>0.05</v>
          </cell>
          <cell r="AM3">
            <v>0.1</v>
          </cell>
        </row>
        <row r="4">
          <cell r="J4" t="str">
            <v>April</v>
          </cell>
          <cell r="K4">
            <v>1.484742</v>
          </cell>
          <cell r="L4">
            <v>7.8649304999999998</v>
          </cell>
          <cell r="M4">
            <v>4.0550265000000003</v>
          </cell>
          <cell r="N4">
            <v>3.6908444999999999</v>
          </cell>
          <cell r="P4">
            <v>3.0045014999999999</v>
          </cell>
          <cell r="Q4">
            <v>4.9864920000000001</v>
          </cell>
          <cell r="R4">
            <v>3.6208095</v>
          </cell>
          <cell r="S4">
            <v>2.2201095</v>
          </cell>
          <cell r="T4">
            <v>5.3016494999999999</v>
          </cell>
          <cell r="U4">
            <v>2.5912950000000001</v>
          </cell>
          <cell r="W4">
            <v>1</v>
          </cell>
          <cell r="X4">
            <v>3</v>
          </cell>
          <cell r="Y4" t="str">
            <v>April</v>
          </cell>
          <cell r="Z4">
            <v>0.16414100000000001</v>
          </cell>
          <cell r="AA4">
            <v>7.4173149999999993E-2</v>
          </cell>
          <cell r="AB4">
            <v>3.6389749999999998E-2</v>
          </cell>
          <cell r="AC4">
            <v>2.7253599999999999E-2</v>
          </cell>
          <cell r="AE4">
            <v>3.5925200000000004E-2</v>
          </cell>
          <cell r="AF4">
            <v>2.3537200000000001E-2</v>
          </cell>
          <cell r="AG4">
            <v>2.4001749999999999E-2</v>
          </cell>
          <cell r="AH4">
            <v>3.4376699999999996E-2</v>
          </cell>
          <cell r="AI4">
            <v>2.1988699999999996E-2</v>
          </cell>
          <cell r="AJ4">
            <v>3.4376699999999996E-2</v>
          </cell>
          <cell r="AL4">
            <v>0.05</v>
          </cell>
          <cell r="AM4">
            <v>0.1</v>
          </cell>
        </row>
        <row r="5">
          <cell r="J5" t="str">
            <v>May</v>
          </cell>
          <cell r="K5">
            <v>1.17028485</v>
          </cell>
          <cell r="L5">
            <v>6.92</v>
          </cell>
          <cell r="M5">
            <v>4.3071524999999991</v>
          </cell>
          <cell r="N5">
            <v>3.4317150000000001</v>
          </cell>
          <cell r="P5">
            <v>2.54</v>
          </cell>
          <cell r="R5">
            <v>3.6838410000000001</v>
          </cell>
          <cell r="S5">
            <v>1.9749869999999998</v>
          </cell>
          <cell r="T5">
            <v>6.3451710000000006</v>
          </cell>
          <cell r="U5">
            <v>2.1640815</v>
          </cell>
          <cell r="W5">
            <v>1</v>
          </cell>
          <cell r="X5">
            <v>3</v>
          </cell>
          <cell r="Y5" t="str">
            <v>May</v>
          </cell>
          <cell r="Z5">
            <v>0.14230715000000002</v>
          </cell>
          <cell r="AA5">
            <v>0.09</v>
          </cell>
          <cell r="AB5">
            <v>4.1809499999999999E-2</v>
          </cell>
          <cell r="AC5">
            <v>2.3227499999999998E-2</v>
          </cell>
          <cell r="AE5">
            <v>0.03</v>
          </cell>
          <cell r="AG5">
            <v>2.4001749999999999E-2</v>
          </cell>
          <cell r="AH5">
            <v>4.2428899999999999E-2</v>
          </cell>
          <cell r="AI5">
            <v>4.1654650000000001E-2</v>
          </cell>
          <cell r="AJ5">
            <v>4.1654650000000001E-2</v>
          </cell>
          <cell r="AL5">
            <v>0.05</v>
          </cell>
          <cell r="AM5">
            <v>0.1</v>
          </cell>
        </row>
        <row r="6">
          <cell r="J6" t="str">
            <v>June</v>
          </cell>
          <cell r="K6">
            <v>1.6528259999999999</v>
          </cell>
          <cell r="L6">
            <v>5.5677824999999999</v>
          </cell>
          <cell r="M6">
            <v>3.4317150000000001</v>
          </cell>
          <cell r="N6">
            <v>2.1360675000000002</v>
          </cell>
          <cell r="P6">
            <v>1.5939966000000001</v>
          </cell>
          <cell r="R6">
            <v>2.7173579999999999</v>
          </cell>
          <cell r="S6">
            <v>1.8069029999999999</v>
          </cell>
          <cell r="T6">
            <v>5.6028000000000002</v>
          </cell>
          <cell r="U6">
            <v>1.5337665</v>
          </cell>
          <cell r="W6">
            <v>1</v>
          </cell>
          <cell r="X6">
            <v>3</v>
          </cell>
          <cell r="Y6" t="str">
            <v>June</v>
          </cell>
          <cell r="Z6">
            <v>0.20718929999999999</v>
          </cell>
          <cell r="AA6">
            <v>0.13471949999999999</v>
          </cell>
          <cell r="AB6">
            <v>5.8997850000000004E-2</v>
          </cell>
          <cell r="AC6">
            <v>3.0815149999999999E-2</v>
          </cell>
          <cell r="AE6">
            <v>4.1344950000000005E-2</v>
          </cell>
          <cell r="AG6">
            <v>3.18991E-2</v>
          </cell>
          <cell r="AH6">
            <v>3.4841250000000004E-2</v>
          </cell>
          <cell r="AI6">
            <v>3.7938249999999993E-2</v>
          </cell>
          <cell r="AJ6">
            <v>3.4841250000000004E-2</v>
          </cell>
          <cell r="AL6">
            <v>0.05</v>
          </cell>
          <cell r="AM6">
            <v>0.1</v>
          </cell>
        </row>
        <row r="7">
          <cell r="J7" t="str">
            <v>July</v>
          </cell>
          <cell r="K7">
            <v>2.815407</v>
          </cell>
          <cell r="L7">
            <v>4.7343659999999996</v>
          </cell>
          <cell r="M7">
            <v>2.7873930000000002</v>
          </cell>
          <cell r="N7">
            <v>0.52</v>
          </cell>
          <cell r="P7">
            <v>0.91092189999999995</v>
          </cell>
          <cell r="Q7">
            <v>2.5702845000000001</v>
          </cell>
          <cell r="R7">
            <v>2.2691339999999998</v>
          </cell>
          <cell r="S7">
            <v>1.2251456000000001</v>
          </cell>
          <cell r="T7">
            <v>4.8464220000000005</v>
          </cell>
          <cell r="U7">
            <v>0.91255605000000006</v>
          </cell>
          <cell r="W7">
            <v>1</v>
          </cell>
          <cell r="X7">
            <v>3</v>
          </cell>
          <cell r="Y7" t="str">
            <v>July</v>
          </cell>
          <cell r="Z7">
            <v>0.30629329999999999</v>
          </cell>
          <cell r="AA7">
            <v>0.11319535</v>
          </cell>
          <cell r="AB7">
            <v>8.5373966666666676E-2</v>
          </cell>
          <cell r="AC7">
            <v>0.03</v>
          </cell>
          <cell r="AE7">
            <v>3.8609266666666663E-2</v>
          </cell>
          <cell r="AF7">
            <v>3.2363650000000001E-2</v>
          </cell>
          <cell r="AG7">
            <v>2.8389166666666663E-2</v>
          </cell>
          <cell r="AH7">
            <v>5.4816900000000002E-2</v>
          </cell>
          <cell r="AI7">
            <v>0.15546940000000001</v>
          </cell>
          <cell r="AJ7">
            <v>5.4816900000000002E-2</v>
          </cell>
          <cell r="AL7">
            <v>0.05</v>
          </cell>
          <cell r="AM7">
            <v>0.1</v>
          </cell>
        </row>
        <row r="8">
          <cell r="J8" t="str">
            <v>Aug</v>
          </cell>
          <cell r="K8">
            <v>2.1710850000000002</v>
          </cell>
          <cell r="L8">
            <v>4.748373</v>
          </cell>
          <cell r="M8">
            <v>2.5772880000000002</v>
          </cell>
          <cell r="N8">
            <v>0.44472224999999999</v>
          </cell>
          <cell r="P8">
            <v>0.55537755</v>
          </cell>
          <cell r="Q8">
            <v>3.36</v>
          </cell>
          <cell r="R8">
            <v>2.4372180000000001</v>
          </cell>
          <cell r="S8">
            <v>1.0351173</v>
          </cell>
          <cell r="T8">
            <v>5.5117545000000003</v>
          </cell>
          <cell r="U8">
            <v>0.56238104999999994</v>
          </cell>
          <cell r="W8">
            <v>1</v>
          </cell>
          <cell r="X8">
            <v>3</v>
          </cell>
          <cell r="Y8" t="str">
            <v>Aug</v>
          </cell>
          <cell r="Z8">
            <v>0.24899879999999996</v>
          </cell>
          <cell r="AA8">
            <v>0.1056077</v>
          </cell>
          <cell r="AB8">
            <v>5.9772100000000002E-2</v>
          </cell>
          <cell r="AC8">
            <v>2.7872999999999998E-2</v>
          </cell>
          <cell r="AE8">
            <v>3.7473699999999999E-2</v>
          </cell>
          <cell r="AF8">
            <v>0.05</v>
          </cell>
          <cell r="AG8">
            <v>2.7253599999999999E-2</v>
          </cell>
          <cell r="AH8">
            <v>4.6609850000000001E-2</v>
          </cell>
          <cell r="AI8">
            <v>4.5371049999999996E-2</v>
          </cell>
          <cell r="AJ8">
            <v>4.6609850000000001E-2</v>
          </cell>
          <cell r="AL8">
            <v>0.05</v>
          </cell>
          <cell r="AM8">
            <v>0.1</v>
          </cell>
        </row>
        <row r="9">
          <cell r="J9" t="str">
            <v>Sept</v>
          </cell>
          <cell r="K9">
            <v>2.3461724999999998</v>
          </cell>
          <cell r="L9">
            <v>3.71</v>
          </cell>
          <cell r="M9">
            <v>3.0115050000000001</v>
          </cell>
          <cell r="N9">
            <v>0.35927955</v>
          </cell>
          <cell r="P9">
            <v>1.0029011999999999</v>
          </cell>
          <cell r="Q9">
            <v>3.77</v>
          </cell>
          <cell r="R9">
            <v>2.6893440000000002</v>
          </cell>
          <cell r="S9">
            <v>1.0771383000000001</v>
          </cell>
          <cell r="T9">
            <v>4.6713345000000004</v>
          </cell>
          <cell r="U9">
            <v>0.56378174999999997</v>
          </cell>
          <cell r="W9">
            <v>1</v>
          </cell>
          <cell r="X9">
            <v>3</v>
          </cell>
          <cell r="Y9" t="str">
            <v>Sept</v>
          </cell>
          <cell r="Z9">
            <v>0.30969999999999998</v>
          </cell>
          <cell r="AA9">
            <v>0.1118017</v>
          </cell>
          <cell r="AB9">
            <v>5.9152700000000003E-2</v>
          </cell>
          <cell r="AC9">
            <v>1.45559E-2</v>
          </cell>
          <cell r="AE9">
            <v>2.1214450000000003E-2</v>
          </cell>
          <cell r="AF9">
            <v>0.01</v>
          </cell>
          <cell r="AG9">
            <v>1.3936500000000001E-2</v>
          </cell>
          <cell r="AH9">
            <v>3.3137900000000005E-2</v>
          </cell>
          <cell r="AI9">
            <v>4.2274050000000001E-2</v>
          </cell>
          <cell r="AJ9">
            <v>2.8182699999999998E-2</v>
          </cell>
          <cell r="AL9">
            <v>0.05</v>
          </cell>
          <cell r="AM9">
            <v>0.1</v>
          </cell>
        </row>
        <row r="10">
          <cell r="J10" t="str">
            <v>Oct</v>
          </cell>
          <cell r="K10">
            <v>3.2776380000000001</v>
          </cell>
          <cell r="L10">
            <v>3.89</v>
          </cell>
          <cell r="M10">
            <v>3.5087535000000001</v>
          </cell>
          <cell r="N10">
            <v>0.50985480000000005</v>
          </cell>
          <cell r="P10">
            <v>1.4189091</v>
          </cell>
          <cell r="Q10">
            <v>4.0550265000000003</v>
          </cell>
          <cell r="R10">
            <v>2.9624804999999999</v>
          </cell>
          <cell r="S10">
            <v>1.3180586999999999</v>
          </cell>
          <cell r="T10">
            <v>4.2301140000000004</v>
          </cell>
          <cell r="U10">
            <v>0.97138544999999998</v>
          </cell>
          <cell r="W10">
            <v>1</v>
          </cell>
          <cell r="X10">
            <v>3</v>
          </cell>
          <cell r="Y10" t="str">
            <v>Oct</v>
          </cell>
          <cell r="Z10">
            <v>0.30969999999999998</v>
          </cell>
          <cell r="AA10">
            <v>0.1</v>
          </cell>
          <cell r="AB10">
            <v>4.1964349999999997E-2</v>
          </cell>
          <cell r="AC10">
            <v>1.98208E-2</v>
          </cell>
          <cell r="AE10">
            <v>2.555025E-2</v>
          </cell>
          <cell r="AF10">
            <v>3.1434550000000006E-2</v>
          </cell>
          <cell r="AG10">
            <v>2.1679E-2</v>
          </cell>
          <cell r="AH10">
            <v>2.8802099999999997E-2</v>
          </cell>
          <cell r="AI10">
            <v>5.3113550000000002E-2</v>
          </cell>
          <cell r="AJ10">
            <v>2.8802099999999997E-2</v>
          </cell>
          <cell r="AL10">
            <v>0.05</v>
          </cell>
          <cell r="AM10">
            <v>0.1</v>
          </cell>
        </row>
        <row r="11">
          <cell r="J11" t="str">
            <v>Nov</v>
          </cell>
          <cell r="K11">
            <v>2.8854420000000003</v>
          </cell>
          <cell r="L11">
            <v>4.57</v>
          </cell>
          <cell r="M11">
            <v>4.92</v>
          </cell>
          <cell r="N11">
            <v>1.05</v>
          </cell>
          <cell r="P11">
            <v>1.9399694999999999</v>
          </cell>
          <cell r="Q11">
            <v>1.5477734999999999</v>
          </cell>
          <cell r="R11">
            <v>3.8799389999999998</v>
          </cell>
          <cell r="S11">
            <v>1.8489239999999998</v>
          </cell>
          <cell r="T11">
            <v>3.5087535000000001</v>
          </cell>
          <cell r="U11">
            <v>1.9119554999999999</v>
          </cell>
          <cell r="W11">
            <v>1</v>
          </cell>
          <cell r="X11">
            <v>3</v>
          </cell>
          <cell r="Y11" t="str">
            <v>Nov</v>
          </cell>
          <cell r="Z11">
            <v>0.27361995000000006</v>
          </cell>
          <cell r="AA11">
            <v>7.0000000000000007E-2</v>
          </cell>
          <cell r="AB11">
            <v>0.03</v>
          </cell>
          <cell r="AC11">
            <v>0.02</v>
          </cell>
          <cell r="AE11">
            <v>1.48656E-2</v>
          </cell>
          <cell r="AF11">
            <v>9.7400650000000005E-2</v>
          </cell>
          <cell r="AG11">
            <v>1.3936500000000001E-2</v>
          </cell>
          <cell r="AH11">
            <v>2.6169649999999996E-2</v>
          </cell>
          <cell r="AI11">
            <v>7.2005249999999993E-2</v>
          </cell>
          <cell r="AJ11">
            <v>2.6169649999999996E-2</v>
          </cell>
          <cell r="AL11">
            <v>0.05</v>
          </cell>
          <cell r="AM11">
            <v>0.1</v>
          </cell>
        </row>
        <row r="12">
          <cell r="J12" t="str">
            <v>Dec</v>
          </cell>
          <cell r="M12">
            <v>4.3099999999999996</v>
          </cell>
          <cell r="Q12">
            <v>1.0900000000000001</v>
          </cell>
          <cell r="R12">
            <v>3.61</v>
          </cell>
          <cell r="S12">
            <v>1.64</v>
          </cell>
          <cell r="T12">
            <v>3.38</v>
          </cell>
          <cell r="U12">
            <v>1.92</v>
          </cell>
          <cell r="W12">
            <v>1</v>
          </cell>
          <cell r="X12">
            <v>3</v>
          </cell>
          <cell r="Y12" t="str">
            <v>Dec</v>
          </cell>
          <cell r="AA12">
            <v>0.06</v>
          </cell>
          <cell r="AB12">
            <v>0.03</v>
          </cell>
          <cell r="AF12">
            <v>0.03</v>
          </cell>
          <cell r="AG12">
            <v>0.01</v>
          </cell>
          <cell r="AH12">
            <v>3.3137900000000005E-2</v>
          </cell>
          <cell r="AI12">
            <v>0.04</v>
          </cell>
          <cell r="AJ12">
            <v>0.02</v>
          </cell>
          <cell r="AL12">
            <v>0.05</v>
          </cell>
          <cell r="AM12">
            <v>0.1</v>
          </cell>
        </row>
        <row r="15">
          <cell r="Z15">
            <v>4</v>
          </cell>
          <cell r="AA15">
            <v>8</v>
          </cell>
          <cell r="AB15">
            <v>19</v>
          </cell>
          <cell r="AC15">
            <v>20</v>
          </cell>
        </row>
        <row r="16">
          <cell r="J16" t="str">
            <v>Mar</v>
          </cell>
          <cell r="K16">
            <v>3.59</v>
          </cell>
          <cell r="L16">
            <v>3.53</v>
          </cell>
          <cell r="M16">
            <v>4.62</v>
          </cell>
          <cell r="W16">
            <v>1</v>
          </cell>
          <cell r="X16">
            <v>3</v>
          </cell>
          <cell r="Y16" t="str">
            <v>Mar</v>
          </cell>
          <cell r="Z16">
            <v>0.04</v>
          </cell>
          <cell r="AA16">
            <v>0.04</v>
          </cell>
          <cell r="AB16">
            <v>0.12</v>
          </cell>
          <cell r="AL16">
            <v>0.05</v>
          </cell>
          <cell r="AM16">
            <v>0.1</v>
          </cell>
        </row>
        <row r="17">
          <cell r="J17" t="str">
            <v>April</v>
          </cell>
          <cell r="K17">
            <v>3.6628305000000001</v>
          </cell>
          <cell r="L17">
            <v>3.9289635000000001</v>
          </cell>
          <cell r="M17">
            <v>4.7063519999999999</v>
          </cell>
          <cell r="N17">
            <v>2.1990990000000004</v>
          </cell>
          <cell r="O17">
            <v>3.2776380000000001</v>
          </cell>
          <cell r="W17">
            <v>1</v>
          </cell>
          <cell r="X17">
            <v>3</v>
          </cell>
          <cell r="Y17" t="str">
            <v>April</v>
          </cell>
          <cell r="Z17">
            <v>4.5990450000000002E-2</v>
          </cell>
          <cell r="AA17">
            <v>4.4132249999999998E-2</v>
          </cell>
          <cell r="AB17">
            <v>0.11381474999999999</v>
          </cell>
          <cell r="AC17">
            <v>7.1231000000000003E-2</v>
          </cell>
          <cell r="AD17">
            <v>6.9682500000000008E-2</v>
          </cell>
          <cell r="AL17">
            <v>0.05</v>
          </cell>
          <cell r="AM17">
            <v>0.1</v>
          </cell>
        </row>
        <row r="18">
          <cell r="J18" t="str">
            <v>May</v>
          </cell>
          <cell r="K18">
            <v>4.2</v>
          </cell>
          <cell r="L18">
            <v>3.7958970000000001</v>
          </cell>
          <cell r="M18">
            <v>5.1195585000000001</v>
          </cell>
          <cell r="N18">
            <v>2.871435</v>
          </cell>
          <cell r="O18">
            <v>3.809904</v>
          </cell>
          <cell r="W18">
            <v>1</v>
          </cell>
          <cell r="X18">
            <v>3</v>
          </cell>
          <cell r="Y18" t="str">
            <v>May</v>
          </cell>
          <cell r="Z18">
            <v>0.08</v>
          </cell>
          <cell r="AA18">
            <v>4.5216199999999998E-2</v>
          </cell>
          <cell r="AB18">
            <v>0.12929974999999999</v>
          </cell>
          <cell r="AC18">
            <v>7.7889550000000002E-2</v>
          </cell>
          <cell r="AD18">
            <v>8.9503300000000008E-2</v>
          </cell>
          <cell r="AL18">
            <v>0.05</v>
          </cell>
          <cell r="AM18">
            <v>0.1</v>
          </cell>
        </row>
        <row r="19">
          <cell r="J19" t="str">
            <v>June</v>
          </cell>
          <cell r="K19">
            <v>2.913456</v>
          </cell>
          <cell r="L19">
            <v>3.1165574999999999</v>
          </cell>
          <cell r="M19">
            <v>3.9919949999999997</v>
          </cell>
          <cell r="N19">
            <v>1.8349169999999999</v>
          </cell>
          <cell r="O19">
            <v>3.57</v>
          </cell>
          <cell r="W19">
            <v>1</v>
          </cell>
          <cell r="X19">
            <v>3</v>
          </cell>
          <cell r="Y19" t="str">
            <v>June</v>
          </cell>
          <cell r="Z19">
            <v>4.5835599999999997E-2</v>
          </cell>
          <cell r="AA19">
            <v>4.8622899999999997E-2</v>
          </cell>
          <cell r="AB19">
            <v>9.6006999999999995E-2</v>
          </cell>
          <cell r="AC19">
            <v>5.7913900000000004E-2</v>
          </cell>
          <cell r="AD19">
            <v>9.260030000000001E-2</v>
          </cell>
          <cell r="AL19">
            <v>0.05</v>
          </cell>
          <cell r="AM19">
            <v>0.1</v>
          </cell>
        </row>
        <row r="20">
          <cell r="J20" t="str">
            <v>July</v>
          </cell>
          <cell r="K20">
            <v>2.12</v>
          </cell>
          <cell r="L20">
            <v>2.4652319999999999</v>
          </cell>
          <cell r="M20">
            <v>3.0115050000000001</v>
          </cell>
          <cell r="N20">
            <v>1.6598295000000001</v>
          </cell>
          <cell r="O20">
            <v>2.0590290000000002</v>
          </cell>
          <cell r="W20">
            <v>1</v>
          </cell>
          <cell r="X20">
            <v>3</v>
          </cell>
          <cell r="Y20" t="str">
            <v>July</v>
          </cell>
          <cell r="Z20">
            <v>7.0000000000000007E-2</v>
          </cell>
          <cell r="AA20">
            <v>4.2841833333333336E-2</v>
          </cell>
          <cell r="AB20">
            <v>0.10282039999999999</v>
          </cell>
          <cell r="AC20">
            <v>9.8020049999999997E-2</v>
          </cell>
          <cell r="AD20">
            <v>8.4548099999999987E-2</v>
          </cell>
          <cell r="AL20">
            <v>0.05</v>
          </cell>
          <cell r="AM20">
            <v>0.1</v>
          </cell>
        </row>
        <row r="21">
          <cell r="J21" t="str">
            <v>Aug</v>
          </cell>
          <cell r="K21">
            <v>2.7383685</v>
          </cell>
          <cell r="L21">
            <v>3.0325154999999997</v>
          </cell>
          <cell r="M21">
            <v>3.3266624999999999</v>
          </cell>
          <cell r="N21">
            <v>1.7158574999999998</v>
          </cell>
          <cell r="O21">
            <v>2.6473230000000001</v>
          </cell>
          <cell r="W21">
            <v>1</v>
          </cell>
          <cell r="X21">
            <v>3</v>
          </cell>
          <cell r="Y21" t="str">
            <v>Aug</v>
          </cell>
          <cell r="Z21">
            <v>6.4107899999999995E-2</v>
          </cell>
          <cell r="AA21">
            <v>3.5305799999999998E-2</v>
          </cell>
          <cell r="AB21">
            <v>0.1118017</v>
          </cell>
          <cell r="AC21">
            <v>8.5322349999999991E-2</v>
          </cell>
          <cell r="AD21">
            <v>8.2225349999999989E-2</v>
          </cell>
          <cell r="AL21">
            <v>0.05</v>
          </cell>
          <cell r="AM21">
            <v>0.1</v>
          </cell>
        </row>
        <row r="22">
          <cell r="J22" t="str">
            <v>Sept</v>
          </cell>
          <cell r="K22">
            <v>3.1935959999999999</v>
          </cell>
          <cell r="L22">
            <v>2.9764875000000002</v>
          </cell>
          <cell r="M22">
            <v>3.599799</v>
          </cell>
          <cell r="N22">
            <v>2.5002494999999998</v>
          </cell>
          <cell r="O22">
            <v>3.1725854999999998</v>
          </cell>
          <cell r="W22">
            <v>1</v>
          </cell>
          <cell r="X22">
            <v>3</v>
          </cell>
          <cell r="Y22" t="str">
            <v>Sept</v>
          </cell>
          <cell r="Z22">
            <v>6.3643349999999987E-2</v>
          </cell>
          <cell r="AA22">
            <v>5.3113549999999995E-2</v>
          </cell>
          <cell r="AB22">
            <v>0.1322419</v>
          </cell>
          <cell r="AC22">
            <v>8.8109649999999998E-2</v>
          </cell>
          <cell r="AD22">
            <v>6.7204899999999998E-2</v>
          </cell>
          <cell r="AL22">
            <v>0.05</v>
          </cell>
          <cell r="AM22">
            <v>0.1</v>
          </cell>
        </row>
        <row r="23">
          <cell r="J23" t="str">
            <v>Oct</v>
          </cell>
          <cell r="K23">
            <v>3.4667325</v>
          </cell>
          <cell r="L23">
            <v>4.3491735</v>
          </cell>
          <cell r="M23">
            <v>4.5942959999999999</v>
          </cell>
          <cell r="N23">
            <v>3.6138060000000003</v>
          </cell>
          <cell r="O23">
            <v>3.487743</v>
          </cell>
          <cell r="W23">
            <v>1</v>
          </cell>
          <cell r="X23">
            <v>3</v>
          </cell>
          <cell r="Y23" t="str">
            <v>Oct</v>
          </cell>
          <cell r="Z23">
            <v>9.1361500000000012E-2</v>
          </cell>
          <cell r="AA23">
            <v>4.3667699999999997E-2</v>
          </cell>
          <cell r="AB23">
            <v>0.15097874999999999</v>
          </cell>
          <cell r="AC23">
            <v>0.10870469999999999</v>
          </cell>
          <cell r="AD23">
            <v>7.3863449999999997E-2</v>
          </cell>
          <cell r="AL23">
            <v>0.05</v>
          </cell>
          <cell r="AM23">
            <v>0.1</v>
          </cell>
        </row>
        <row r="24">
          <cell r="J24" t="str">
            <v>Nov</v>
          </cell>
          <cell r="K24">
            <v>4.0900439999999998</v>
          </cell>
          <cell r="L24">
            <v>3.18</v>
          </cell>
          <cell r="M24">
            <v>5.3086530000000005</v>
          </cell>
          <cell r="N24">
            <v>3.2986485000000001</v>
          </cell>
          <cell r="O24">
            <v>3.6628305000000001</v>
          </cell>
          <cell r="W24">
            <v>1</v>
          </cell>
          <cell r="X24">
            <v>3</v>
          </cell>
          <cell r="Y24" t="str">
            <v>Nov</v>
          </cell>
          <cell r="Z24">
            <v>4.9242299999999996E-2</v>
          </cell>
          <cell r="AA24">
            <v>3.5305799999999998E-2</v>
          </cell>
          <cell r="AB24">
            <v>0.11149200000000001</v>
          </cell>
          <cell r="AC24">
            <v>5.6984800000000002E-2</v>
          </cell>
          <cell r="AD24">
            <v>4.8468049999999999E-2</v>
          </cell>
          <cell r="AL24">
            <v>0.05</v>
          </cell>
          <cell r="AM24">
            <v>0.1</v>
          </cell>
        </row>
        <row r="25">
          <cell r="J25" t="str">
            <v>Dec</v>
          </cell>
          <cell r="K25">
            <v>4.87</v>
          </cell>
          <cell r="L25">
            <v>4.1500000000000004</v>
          </cell>
          <cell r="M25">
            <v>5.6</v>
          </cell>
          <cell r="N25">
            <v>4.75</v>
          </cell>
          <cell r="O25">
            <v>2.61</v>
          </cell>
          <cell r="W25">
            <v>1</v>
          </cell>
          <cell r="X25">
            <v>3</v>
          </cell>
          <cell r="Y25" t="str">
            <v>Dec</v>
          </cell>
          <cell r="Z25">
            <v>0.06</v>
          </cell>
          <cell r="AA25">
            <v>0.02</v>
          </cell>
          <cell r="AB25">
            <v>0.1</v>
          </cell>
          <cell r="AC25">
            <v>0.08</v>
          </cell>
          <cell r="AD25">
            <v>0.08</v>
          </cell>
          <cell r="AL25">
            <v>0.05</v>
          </cell>
          <cell r="AM25">
            <v>0.1</v>
          </cell>
        </row>
        <row r="28">
          <cell r="K28">
            <v>21</v>
          </cell>
          <cell r="L28">
            <v>22</v>
          </cell>
          <cell r="M28">
            <v>23</v>
          </cell>
          <cell r="N28">
            <v>24</v>
          </cell>
          <cell r="O28">
            <v>25</v>
          </cell>
          <cell r="P28">
            <v>26</v>
          </cell>
          <cell r="S28">
            <v>28</v>
          </cell>
          <cell r="Z28">
            <v>21</v>
          </cell>
          <cell r="AA28">
            <v>22</v>
          </cell>
          <cell r="AB28">
            <v>23</v>
          </cell>
          <cell r="AC28">
            <v>24</v>
          </cell>
          <cell r="AD28">
            <v>25</v>
          </cell>
          <cell r="AE28">
            <v>26</v>
          </cell>
          <cell r="AI28">
            <v>28</v>
          </cell>
        </row>
        <row r="29">
          <cell r="J29" t="str">
            <v>Mar</v>
          </cell>
          <cell r="L29">
            <v>3.47</v>
          </cell>
          <cell r="N29">
            <v>2.48</v>
          </cell>
          <cell r="W29">
            <v>1</v>
          </cell>
          <cell r="X29">
            <v>3</v>
          </cell>
          <cell r="Y29" t="str">
            <v>Mar</v>
          </cell>
          <cell r="AA29">
            <v>0.06</v>
          </cell>
          <cell r="AC29">
            <v>0.05</v>
          </cell>
          <cell r="AL29">
            <v>0.05</v>
          </cell>
          <cell r="AM29">
            <v>0.1</v>
          </cell>
        </row>
        <row r="30">
          <cell r="J30" t="str">
            <v>April</v>
          </cell>
          <cell r="K30">
            <v>4.2651315000000007</v>
          </cell>
          <cell r="L30">
            <v>3.0815399999999999</v>
          </cell>
          <cell r="M30">
            <v>3.2986485000000001</v>
          </cell>
          <cell r="N30">
            <v>2.1080535</v>
          </cell>
          <cell r="O30">
            <v>1.064532</v>
          </cell>
          <cell r="P30">
            <v>4.9444710000000001</v>
          </cell>
          <cell r="S30">
            <v>2.2481235000000002</v>
          </cell>
          <cell r="W30">
            <v>1</v>
          </cell>
          <cell r="X30">
            <v>3</v>
          </cell>
          <cell r="Y30" t="str">
            <v>April</v>
          </cell>
          <cell r="Z30">
            <v>8.1915650000000007E-2</v>
          </cell>
          <cell r="AA30">
            <v>6.4727300000000002E-2</v>
          </cell>
          <cell r="AB30">
            <v>7.2005249999999993E-2</v>
          </cell>
          <cell r="AC30">
            <v>5.0635949999999999E-2</v>
          </cell>
          <cell r="AD30">
            <v>5.9617249999999997E-2</v>
          </cell>
          <cell r="AE30">
            <v>3.4067E-2</v>
          </cell>
          <cell r="AI30">
            <v>4.6764700000000006E-2</v>
          </cell>
          <cell r="AL30">
            <v>0.05</v>
          </cell>
          <cell r="AM30">
            <v>0.1</v>
          </cell>
        </row>
        <row r="31">
          <cell r="J31" t="str">
            <v>May</v>
          </cell>
          <cell r="K31">
            <v>3.6138060000000003</v>
          </cell>
          <cell r="L31">
            <v>2.3181585</v>
          </cell>
          <cell r="M31">
            <v>1.5001497000000001</v>
          </cell>
          <cell r="N31">
            <v>1.08</v>
          </cell>
          <cell r="O31">
            <v>0.81870915</v>
          </cell>
          <cell r="P31">
            <v>3.6278130000000002</v>
          </cell>
          <cell r="S31">
            <v>1.2781387500000001</v>
          </cell>
          <cell r="W31">
            <v>1</v>
          </cell>
          <cell r="X31">
            <v>3</v>
          </cell>
          <cell r="Y31" t="str">
            <v>May</v>
          </cell>
          <cell r="Z31">
            <v>0.1387456</v>
          </cell>
          <cell r="AA31">
            <v>6.0701199999999997E-2</v>
          </cell>
          <cell r="AB31">
            <v>4.4287099999999996E-2</v>
          </cell>
          <cell r="AC31">
            <v>0.04</v>
          </cell>
          <cell r="AD31">
            <v>6.5346699999999994E-2</v>
          </cell>
          <cell r="AE31">
            <v>6.1320600000000003E-2</v>
          </cell>
          <cell r="AI31">
            <v>4.506135E-2</v>
          </cell>
          <cell r="AL31">
            <v>0.05</v>
          </cell>
          <cell r="AM31">
            <v>0.1</v>
          </cell>
        </row>
        <row r="32">
          <cell r="J32" t="str">
            <v>June</v>
          </cell>
          <cell r="K32">
            <v>2.5072530000000003E-2</v>
          </cell>
          <cell r="L32">
            <v>1.7368680000000001</v>
          </cell>
          <cell r="M32">
            <v>1.1527761000000001</v>
          </cell>
          <cell r="O32">
            <v>0.76408184999999995</v>
          </cell>
          <cell r="P32">
            <v>2.5772880000000002</v>
          </cell>
          <cell r="S32">
            <v>0.96718335</v>
          </cell>
          <cell r="W32">
            <v>1</v>
          </cell>
          <cell r="X32">
            <v>3</v>
          </cell>
          <cell r="Y32" t="str">
            <v>June</v>
          </cell>
          <cell r="Z32">
            <v>9.1671199999999994E-2</v>
          </cell>
          <cell r="AA32">
            <v>6.5346699999999994E-2</v>
          </cell>
          <cell r="AB32">
            <v>4.5216199999999998E-2</v>
          </cell>
          <cell r="AD32">
            <v>5.9307549999999994E-2</v>
          </cell>
          <cell r="AE32">
            <v>6.2559400000000001E-2</v>
          </cell>
          <cell r="AI32">
            <v>4.39774E-2</v>
          </cell>
          <cell r="AL32">
            <v>0.05</v>
          </cell>
          <cell r="AM32">
            <v>0.1</v>
          </cell>
        </row>
        <row r="33">
          <cell r="J33" t="str">
            <v>July</v>
          </cell>
          <cell r="K33">
            <v>1.9563110000000001</v>
          </cell>
          <cell r="L33">
            <v>1.0201765</v>
          </cell>
          <cell r="M33">
            <v>1.07223585</v>
          </cell>
          <cell r="O33">
            <v>0.72626294999999996</v>
          </cell>
          <cell r="P33">
            <v>1.3880937000000002</v>
          </cell>
          <cell r="S33">
            <v>0.66953459999999998</v>
          </cell>
          <cell r="W33">
            <v>1</v>
          </cell>
          <cell r="X33">
            <v>3</v>
          </cell>
          <cell r="Y33" t="str">
            <v>July</v>
          </cell>
          <cell r="Z33">
            <v>8.79548E-2</v>
          </cell>
          <cell r="AA33">
            <v>5.0481100000000001E-2</v>
          </cell>
          <cell r="AB33">
            <v>5.0635949999999999E-2</v>
          </cell>
          <cell r="AD33">
            <v>6.7359749999999996E-2</v>
          </cell>
          <cell r="AE33">
            <v>7.773469999999999E-2</v>
          </cell>
          <cell r="AI33">
            <v>5.4042649999999998E-2</v>
          </cell>
          <cell r="AL33">
            <v>0.05</v>
          </cell>
          <cell r="AM33">
            <v>0.1</v>
          </cell>
        </row>
        <row r="34">
          <cell r="J34" t="str">
            <v>Aug</v>
          </cell>
          <cell r="L34">
            <v>0.88174065000000001</v>
          </cell>
          <cell r="M34">
            <v>0.97978964999999996</v>
          </cell>
          <cell r="O34">
            <v>0.77668815000000002</v>
          </cell>
          <cell r="P34">
            <v>1.0435215</v>
          </cell>
          <cell r="S34">
            <v>0.66463214999999998</v>
          </cell>
          <cell r="W34">
            <v>1</v>
          </cell>
          <cell r="X34">
            <v>3</v>
          </cell>
          <cell r="Y34" t="str">
            <v>Aug</v>
          </cell>
          <cell r="AA34">
            <v>5.2649000000000001E-2</v>
          </cell>
          <cell r="AB34">
            <v>5.1410199999999996E-2</v>
          </cell>
          <cell r="AD34">
            <v>6.7204899999999984E-2</v>
          </cell>
          <cell r="AE34">
            <v>6.2249699999999991E-2</v>
          </cell>
          <cell r="AI34">
            <v>5.7913900000000004E-2</v>
          </cell>
          <cell r="AL34">
            <v>0.05</v>
          </cell>
          <cell r="AM34">
            <v>0.1</v>
          </cell>
        </row>
        <row r="35">
          <cell r="J35" t="str">
            <v>Sept</v>
          </cell>
          <cell r="K35">
            <v>1.6458225</v>
          </cell>
          <cell r="L35">
            <v>1.0022008499999999</v>
          </cell>
          <cell r="M35">
            <v>1.2760377000000001</v>
          </cell>
          <cell r="O35">
            <v>0.69474720000000001</v>
          </cell>
          <cell r="P35">
            <v>1.456728</v>
          </cell>
          <cell r="S35">
            <v>0.70735349999999997</v>
          </cell>
          <cell r="W35">
            <v>1</v>
          </cell>
          <cell r="X35">
            <v>3</v>
          </cell>
          <cell r="Y35" t="str">
            <v>Sept</v>
          </cell>
          <cell r="Z35">
            <v>7.9438049999999996E-2</v>
          </cell>
          <cell r="AA35">
            <v>5.8378449999999998E-2</v>
          </cell>
          <cell r="AB35">
            <v>6.9527649999999996E-2</v>
          </cell>
          <cell r="AD35">
            <v>5.60557E-2</v>
          </cell>
          <cell r="AE35">
            <v>7.0000000000000007E-2</v>
          </cell>
          <cell r="AI35">
            <v>5.7913900000000004E-2</v>
          </cell>
          <cell r="AL35">
            <v>0.05</v>
          </cell>
          <cell r="AM35">
            <v>0.1</v>
          </cell>
        </row>
        <row r="36">
          <cell r="J36" t="str">
            <v>Oct</v>
          </cell>
          <cell r="K36">
            <v>1.9959974999999999</v>
          </cell>
          <cell r="L36">
            <v>1.15767855</v>
          </cell>
          <cell r="M36">
            <v>1.1863929</v>
          </cell>
          <cell r="O36">
            <v>0.79629795000000003</v>
          </cell>
          <cell r="P36">
            <v>2.17</v>
          </cell>
          <cell r="S36">
            <v>0.63731850000000001</v>
          </cell>
          <cell r="W36">
            <v>1</v>
          </cell>
          <cell r="X36">
            <v>3</v>
          </cell>
          <cell r="Y36" t="str">
            <v>Oct</v>
          </cell>
          <cell r="Z36">
            <v>7.5257100000000007E-2</v>
          </cell>
          <cell r="AA36">
            <v>5.3423249999999992E-2</v>
          </cell>
          <cell r="AB36">
            <v>5.7913900000000004E-2</v>
          </cell>
          <cell r="AD36">
            <v>6.8753399999999992E-2</v>
          </cell>
          <cell r="AE36">
            <v>0.08</v>
          </cell>
          <cell r="AI36">
            <v>0.05</v>
          </cell>
          <cell r="AL36">
            <v>0.05</v>
          </cell>
          <cell r="AM36">
            <v>0.1</v>
          </cell>
        </row>
        <row r="37">
          <cell r="J37" t="str">
            <v>Nov</v>
          </cell>
          <cell r="K37">
            <v>2.86</v>
          </cell>
          <cell r="M37">
            <v>1.3180586999999999</v>
          </cell>
          <cell r="O37">
            <v>1.22631285</v>
          </cell>
          <cell r="S37">
            <v>2.6256121499999994</v>
          </cell>
          <cell r="W37">
            <v>1</v>
          </cell>
          <cell r="X37">
            <v>3</v>
          </cell>
          <cell r="Y37" t="str">
            <v>Nov</v>
          </cell>
          <cell r="Z37">
            <v>0.06</v>
          </cell>
          <cell r="AB37">
            <v>0.05</v>
          </cell>
          <cell r="AD37">
            <v>4.8777749999999995E-2</v>
          </cell>
          <cell r="AI37">
            <v>3.515095E-2</v>
          </cell>
          <cell r="AL37">
            <v>0.05</v>
          </cell>
          <cell r="AM37">
            <v>0.1</v>
          </cell>
        </row>
        <row r="38">
          <cell r="J38" t="str">
            <v>Dec</v>
          </cell>
          <cell r="M38">
            <v>1.71</v>
          </cell>
          <cell r="O38">
            <v>1.61</v>
          </cell>
          <cell r="S38">
            <v>4.6500000000000004</v>
          </cell>
          <cell r="W38">
            <v>1</v>
          </cell>
          <cell r="X38">
            <v>3</v>
          </cell>
          <cell r="Y38" t="str">
            <v>Dec</v>
          </cell>
          <cell r="AB38">
            <v>0.04</v>
          </cell>
          <cell r="AD38">
            <v>0.06</v>
          </cell>
          <cell r="AI38">
            <v>0.03</v>
          </cell>
          <cell r="AL38">
            <v>0.05</v>
          </cell>
          <cell r="AM38">
            <v>0.1</v>
          </cell>
        </row>
        <row r="41">
          <cell r="K41">
            <v>16</v>
          </cell>
          <cell r="L41">
            <v>17</v>
          </cell>
          <cell r="M41">
            <v>18</v>
          </cell>
          <cell r="Z41">
            <v>16</v>
          </cell>
          <cell r="AA41">
            <v>17</v>
          </cell>
          <cell r="AB41">
            <v>18</v>
          </cell>
        </row>
        <row r="42">
          <cell r="J42" t="str">
            <v>Mar</v>
          </cell>
          <cell r="M42">
            <v>2.84</v>
          </cell>
          <cell r="W42">
            <v>1</v>
          </cell>
          <cell r="X42">
            <v>3</v>
          </cell>
          <cell r="Y42" t="str">
            <v>Mar</v>
          </cell>
          <cell r="Z42">
            <v>0.03</v>
          </cell>
          <cell r="AB42">
            <v>7.0000000000000007E-2</v>
          </cell>
          <cell r="AL42">
            <v>0.05</v>
          </cell>
          <cell r="AM42">
            <v>0.1</v>
          </cell>
        </row>
        <row r="43">
          <cell r="J43" t="str">
            <v>April</v>
          </cell>
          <cell r="K43">
            <v>1.4007000000000001</v>
          </cell>
          <cell r="L43">
            <v>2.0940465000000001</v>
          </cell>
          <cell r="M43">
            <v>2.9624804999999999</v>
          </cell>
          <cell r="W43">
            <v>1</v>
          </cell>
          <cell r="X43">
            <v>3</v>
          </cell>
          <cell r="Y43" t="str">
            <v>April</v>
          </cell>
          <cell r="Z43">
            <v>4.4751650000000004E-2</v>
          </cell>
          <cell r="AA43">
            <v>6.8908249999999976E-2</v>
          </cell>
          <cell r="AB43">
            <v>6.1320600000000003E-2</v>
          </cell>
          <cell r="AL43">
            <v>0.05</v>
          </cell>
          <cell r="AM43">
            <v>0.1</v>
          </cell>
        </row>
        <row r="44">
          <cell r="J44" t="str">
            <v>May</v>
          </cell>
          <cell r="K44">
            <v>0.80470215</v>
          </cell>
          <cell r="L44">
            <v>1.750875</v>
          </cell>
          <cell r="M44">
            <v>1.7256624</v>
          </cell>
          <cell r="W44">
            <v>1</v>
          </cell>
          <cell r="X44">
            <v>3</v>
          </cell>
          <cell r="Y44" t="str">
            <v>May</v>
          </cell>
          <cell r="Z44">
            <v>4.5525899999999994E-2</v>
          </cell>
          <cell r="AA44">
            <v>4.9551999999999999E-2</v>
          </cell>
          <cell r="AB44">
            <v>4.8622899999999997E-2</v>
          </cell>
          <cell r="AL44">
            <v>0.05</v>
          </cell>
          <cell r="AM44">
            <v>0.1</v>
          </cell>
        </row>
        <row r="45">
          <cell r="J45" t="str">
            <v>June</v>
          </cell>
          <cell r="K45">
            <v>1.9427709</v>
          </cell>
          <cell r="L45">
            <v>1.4882437500000001</v>
          </cell>
          <cell r="M45">
            <v>1.1835914999999999</v>
          </cell>
          <cell r="W45">
            <v>1</v>
          </cell>
          <cell r="X45">
            <v>3</v>
          </cell>
          <cell r="Y45" t="str">
            <v>June</v>
          </cell>
          <cell r="Z45">
            <v>5.0790800000000004E-2</v>
          </cell>
          <cell r="AA45">
            <v>4.8003499999999998E-2</v>
          </cell>
          <cell r="AB45">
            <v>3.5305799999999998E-2</v>
          </cell>
          <cell r="AL45">
            <v>0.05</v>
          </cell>
          <cell r="AM45">
            <v>0.1</v>
          </cell>
        </row>
        <row r="46">
          <cell r="J46" t="str">
            <v>July</v>
          </cell>
          <cell r="K46">
            <v>0.39266289999999998</v>
          </cell>
          <cell r="L46">
            <v>0.89084519999999989</v>
          </cell>
          <cell r="M46">
            <v>1.2302815</v>
          </cell>
          <cell r="W46">
            <v>1</v>
          </cell>
          <cell r="X46">
            <v>3</v>
          </cell>
          <cell r="Y46" t="str">
            <v>July</v>
          </cell>
          <cell r="Z46">
            <v>3.9951300000000002E-2</v>
          </cell>
          <cell r="AA46">
            <v>8.2689899999999983E-2</v>
          </cell>
          <cell r="AB46">
            <v>5.7088033333333336E-2</v>
          </cell>
          <cell r="AL46">
            <v>0.05</v>
          </cell>
          <cell r="AM46">
            <v>0.1</v>
          </cell>
        </row>
        <row r="47">
          <cell r="J47" t="str">
            <v>Aug</v>
          </cell>
          <cell r="K47">
            <v>0.52946460000000006</v>
          </cell>
          <cell r="L47">
            <v>1.1436715499999999</v>
          </cell>
          <cell r="M47">
            <v>0.91325639999999997</v>
          </cell>
          <cell r="W47">
            <v>1</v>
          </cell>
          <cell r="X47">
            <v>3</v>
          </cell>
          <cell r="Y47" t="str">
            <v>Aug</v>
          </cell>
          <cell r="Z47">
            <v>3.0350599999999998E-2</v>
          </cell>
          <cell r="AA47">
            <v>5.9617249999999997E-2</v>
          </cell>
          <cell r="AB47">
            <v>5.497175E-2</v>
          </cell>
          <cell r="AL47">
            <v>0.05</v>
          </cell>
          <cell r="AM47">
            <v>0.1</v>
          </cell>
        </row>
        <row r="48">
          <cell r="J48" t="str">
            <v>Sept</v>
          </cell>
          <cell r="K48">
            <v>0.37468724999999997</v>
          </cell>
          <cell r="L48">
            <v>1.6528260000000001</v>
          </cell>
          <cell r="M48">
            <v>1.2767380500000001</v>
          </cell>
          <cell r="W48">
            <v>1</v>
          </cell>
          <cell r="X48">
            <v>3</v>
          </cell>
          <cell r="Y48" t="str">
            <v>Sept</v>
          </cell>
          <cell r="Z48">
            <v>3.5305799999999998E-2</v>
          </cell>
          <cell r="AA48">
            <v>0.08</v>
          </cell>
          <cell r="AB48">
            <v>5.497175E-2</v>
          </cell>
          <cell r="AL48">
            <v>0.05</v>
          </cell>
          <cell r="AM48">
            <v>0.1</v>
          </cell>
        </row>
        <row r="49">
          <cell r="J49" t="str">
            <v>Oct</v>
          </cell>
          <cell r="L49">
            <v>1.0253124</v>
          </cell>
          <cell r="M49">
            <v>1.3621807500000001</v>
          </cell>
          <cell r="W49">
            <v>1</v>
          </cell>
          <cell r="X49">
            <v>3</v>
          </cell>
          <cell r="Y49" t="str">
            <v>Oct</v>
          </cell>
          <cell r="AA49">
            <v>5.9307549999999994E-2</v>
          </cell>
          <cell r="AB49">
            <v>6.1939999999999995E-2</v>
          </cell>
          <cell r="AL49">
            <v>0.05</v>
          </cell>
          <cell r="AM49">
            <v>0.1</v>
          </cell>
        </row>
        <row r="50">
          <cell r="J50" t="str">
            <v>Nov</v>
          </cell>
          <cell r="K50">
            <v>0.45102540000000008</v>
          </cell>
          <cell r="L50">
            <v>1.0841418</v>
          </cell>
          <cell r="M50">
            <v>1.75</v>
          </cell>
          <cell r="W50">
            <v>1</v>
          </cell>
          <cell r="X50">
            <v>3</v>
          </cell>
          <cell r="Y50" t="str">
            <v>Nov</v>
          </cell>
          <cell r="Z50">
            <v>0.04</v>
          </cell>
          <cell r="AA50">
            <v>6.1630299999999999E-2</v>
          </cell>
          <cell r="AB50">
            <v>0.08</v>
          </cell>
          <cell r="AL50">
            <v>0.05</v>
          </cell>
          <cell r="AM50">
            <v>0.1</v>
          </cell>
        </row>
        <row r="51">
          <cell r="J51" t="str">
            <v>Dec</v>
          </cell>
          <cell r="Y51" t="str">
            <v>Dec</v>
          </cell>
        </row>
        <row r="54">
          <cell r="M54" t="str">
            <v>Ponds</v>
          </cell>
          <cell r="N54" t="str">
            <v>Upper</v>
          </cell>
          <cell r="O54" t="str">
            <v>Lower</v>
          </cell>
          <cell r="P54" t="str">
            <v>Wic Crk</v>
          </cell>
          <cell r="Z54" t="str">
            <v>Ponds</v>
          </cell>
          <cell r="AA54" t="str">
            <v>Upper</v>
          </cell>
          <cell r="AB54" t="str">
            <v>Lower</v>
          </cell>
          <cell r="AC54" t="str">
            <v>Wic Crk</v>
          </cell>
        </row>
        <row r="55">
          <cell r="L55" t="str">
            <v>Mar</v>
          </cell>
          <cell r="M55">
            <v>4.0566666666666658</v>
          </cell>
          <cell r="N55">
            <v>3.9133333333333327</v>
          </cell>
          <cell r="O55">
            <v>2.9750000000000001</v>
          </cell>
          <cell r="P55">
            <v>2.84</v>
          </cell>
          <cell r="Q55">
            <v>1</v>
          </cell>
          <cell r="R55">
            <v>3</v>
          </cell>
          <cell r="Y55" t="str">
            <v>Mar</v>
          </cell>
          <cell r="Z55">
            <v>2.6666666666666668E-2</v>
          </cell>
          <cell r="AA55">
            <v>6.6666666666666666E-2</v>
          </cell>
          <cell r="AB55">
            <v>5.5E-2</v>
          </cell>
          <cell r="AC55">
            <v>0.05</v>
          </cell>
          <cell r="AD55">
            <v>0.05</v>
          </cell>
          <cell r="AE55">
            <v>0.1</v>
          </cell>
        </row>
        <row r="56">
          <cell r="L56" t="str">
            <v>April</v>
          </cell>
          <cell r="M56">
            <v>3.8820400500000005</v>
          </cell>
          <cell r="N56">
            <v>3.6243112499999999</v>
          </cell>
          <cell r="O56">
            <v>3.0360172500000004</v>
          </cell>
          <cell r="P56">
            <v>2.152409</v>
          </cell>
          <cell r="Q56">
            <v>1</v>
          </cell>
          <cell r="R56">
            <v>3</v>
          </cell>
          <cell r="Y56" t="str">
            <v>April</v>
          </cell>
          <cell r="Z56">
            <v>4.7616374999999989E-2</v>
          </cell>
          <cell r="AA56">
            <v>6.8792112500000002E-2</v>
          </cell>
          <cell r="AB56">
            <v>5.9926950000000007E-2</v>
          </cell>
          <cell r="AC56">
            <v>5.8326833333333328E-2</v>
          </cell>
          <cell r="AD56">
            <v>0.05</v>
          </cell>
          <cell r="AE56">
            <v>0.1</v>
          </cell>
        </row>
        <row r="57">
          <cell r="L57" t="str">
            <v>May</v>
          </cell>
          <cell r="M57">
            <v>3.5337232849999998</v>
          </cell>
          <cell r="N57">
            <v>3.9967226249999999</v>
          </cell>
          <cell r="O57">
            <v>2.2558348875000003</v>
          </cell>
          <cell r="P57">
            <v>1.4270798500000001</v>
          </cell>
          <cell r="Q57">
            <v>1</v>
          </cell>
          <cell r="R57">
            <v>3</v>
          </cell>
          <cell r="Y57" t="str">
            <v>May</v>
          </cell>
          <cell r="Z57">
            <v>5.1708409999999996E-2</v>
          </cell>
          <cell r="AA57">
            <v>8.3101375000000005E-2</v>
          </cell>
          <cell r="AB57">
            <v>6.8120731249999997E-2</v>
          </cell>
          <cell r="AC57">
            <v>4.7900266666666663E-2</v>
          </cell>
          <cell r="AD57">
            <v>0.05</v>
          </cell>
          <cell r="AE57">
            <v>0.1</v>
          </cell>
        </row>
        <row r="58">
          <cell r="L58" t="str">
            <v>June</v>
          </cell>
          <cell r="M58">
            <v>2.8936905666666664</v>
          </cell>
          <cell r="N58">
            <v>2.9642313749999998</v>
          </cell>
          <cell r="O58">
            <v>1.54189569</v>
          </cell>
          <cell r="P58">
            <v>1.53820205</v>
          </cell>
          <cell r="Q58">
            <v>1</v>
          </cell>
          <cell r="R58">
            <v>3</v>
          </cell>
          <cell r="Y58" t="str">
            <v>June</v>
          </cell>
          <cell r="Z58">
            <v>6.8065177777777791E-2</v>
          </cell>
          <cell r="AA58">
            <v>6.2094850000000007E-2</v>
          </cell>
          <cell r="AB58">
            <v>6.5811250000000002E-2</v>
          </cell>
          <cell r="AC58">
            <v>4.4700033333333333E-2</v>
          </cell>
          <cell r="AD58">
            <v>0.05</v>
          </cell>
          <cell r="AE58">
            <v>0.1</v>
          </cell>
        </row>
        <row r="59">
          <cell r="L59" t="str">
            <v>July</v>
          </cell>
          <cell r="M59">
            <v>2.2195037545454546</v>
          </cell>
          <cell r="N59">
            <v>2.314141625</v>
          </cell>
          <cell r="O59">
            <v>1.2702348000000003</v>
          </cell>
          <cell r="P59">
            <v>0.83792986666666669</v>
          </cell>
          <cell r="Q59">
            <v>1</v>
          </cell>
          <cell r="R59">
            <v>3</v>
          </cell>
          <cell r="Y59" t="str">
            <v>July</v>
          </cell>
          <cell r="Z59">
            <v>8.4840004545454539E-2</v>
          </cell>
          <cell r="AA59">
            <v>7.8420570833333342E-2</v>
          </cell>
          <cell r="AB59">
            <v>6.7536721428571408E-2</v>
          </cell>
          <cell r="AC59">
            <v>5.990974444444444E-2</v>
          </cell>
          <cell r="AD59">
            <v>0.05</v>
          </cell>
          <cell r="AE59">
            <v>0.1</v>
          </cell>
        </row>
        <row r="60">
          <cell r="L60" t="str">
            <v>Aug</v>
          </cell>
          <cell r="M60">
            <v>2.1966651499999998</v>
          </cell>
          <cell r="N60">
            <v>2.7033510000000001</v>
          </cell>
          <cell r="O60">
            <v>1.16561585</v>
          </cell>
          <cell r="P60">
            <v>0.86213084999999989</v>
          </cell>
          <cell r="Q60">
            <v>1</v>
          </cell>
          <cell r="R60">
            <v>3</v>
          </cell>
          <cell r="Y60" t="str">
            <v>Aug</v>
          </cell>
          <cell r="Z60">
            <v>6.7779059090909075E-2</v>
          </cell>
          <cell r="AA60">
            <v>7.4134437499999997E-2</v>
          </cell>
          <cell r="AB60">
            <v>6.2275508333333333E-2</v>
          </cell>
          <cell r="AC60">
            <v>4.8313200000000001E-2</v>
          </cell>
          <cell r="AD60">
            <v>0.05</v>
          </cell>
          <cell r="AE60">
            <v>0.1</v>
          </cell>
        </row>
        <row r="61">
          <cell r="L61" t="str">
            <v>Sept</v>
          </cell>
          <cell r="M61">
            <v>2.1714908272727276</v>
          </cell>
          <cell r="N61">
            <v>3.0675330000000001</v>
          </cell>
          <cell r="O61">
            <v>1.4222107499999999</v>
          </cell>
          <cell r="P61">
            <v>1.1014171000000001</v>
          </cell>
          <cell r="Q61">
            <v>1</v>
          </cell>
          <cell r="R61">
            <v>3</v>
          </cell>
          <cell r="Y61" t="str">
            <v>Sept</v>
          </cell>
          <cell r="Z61">
            <v>6.0359627272727277E-2</v>
          </cell>
          <cell r="AA61">
            <v>8.4277112499999987E-2</v>
          </cell>
          <cell r="AB61">
            <v>6.5502664285714288E-2</v>
          </cell>
          <cell r="AC61">
            <v>5.6759183333333331E-2</v>
          </cell>
          <cell r="AD61">
            <v>0.05</v>
          </cell>
          <cell r="AE61">
            <v>0.1</v>
          </cell>
        </row>
        <row r="62">
          <cell r="L62" t="str">
            <v>Oct</v>
          </cell>
          <cell r="M62">
            <v>2.6142220550000004</v>
          </cell>
          <cell r="N62">
            <v>4.0060020000000005</v>
          </cell>
          <cell r="O62">
            <v>1.6330611999999998</v>
          </cell>
          <cell r="P62">
            <v>1.193746575</v>
          </cell>
          <cell r="Q62">
            <v>1</v>
          </cell>
          <cell r="R62">
            <v>3</v>
          </cell>
          <cell r="Y62" t="str">
            <v>Oct</v>
          </cell>
          <cell r="Z62">
            <v>6.6086669999999986E-2</v>
          </cell>
          <cell r="AA62">
            <v>9.86781625E-2</v>
          </cell>
          <cell r="AB62">
            <v>6.5601585714285718E-2</v>
          </cell>
          <cell r="AC62">
            <v>6.0623774999999991E-2</v>
          </cell>
          <cell r="AD62">
            <v>0.05</v>
          </cell>
          <cell r="AE62">
            <v>0.1</v>
          </cell>
        </row>
        <row r="63">
          <cell r="L63" t="str">
            <v>Nov</v>
          </cell>
          <cell r="M63">
            <v>2.8062757</v>
          </cell>
          <cell r="N63">
            <v>3.9693363750000006</v>
          </cell>
          <cell r="O63">
            <v>2.3385628399999994</v>
          </cell>
          <cell r="P63">
            <v>1.0950557333333333</v>
          </cell>
          <cell r="Q63">
            <v>1</v>
          </cell>
          <cell r="R63">
            <v>3</v>
          </cell>
          <cell r="Y63" t="str">
            <v>Nov</v>
          </cell>
          <cell r="Z63">
            <v>6.4416725000000022E-2</v>
          </cell>
          <cell r="AA63">
            <v>6.3256224999999999E-2</v>
          </cell>
          <cell r="AB63">
            <v>4.8479349999999997E-2</v>
          </cell>
          <cell r="AC63">
            <v>6.0543433333333341E-2</v>
          </cell>
          <cell r="AD63">
            <v>0.05</v>
          </cell>
          <cell r="AE63">
            <v>0.1</v>
          </cell>
        </row>
        <row r="64">
          <cell r="L64" t="str">
            <v>Dec</v>
          </cell>
          <cell r="M64">
            <v>2.6583333333333337</v>
          </cell>
          <cell r="N64">
            <v>4.8425000000000002</v>
          </cell>
          <cell r="O64">
            <v>2.645</v>
          </cell>
          <cell r="Q64">
            <v>1</v>
          </cell>
          <cell r="R64">
            <v>3</v>
          </cell>
          <cell r="Y64" t="str">
            <v>Dec</v>
          </cell>
          <cell r="Z64">
            <v>3.1876842857142859E-2</v>
          </cell>
          <cell r="AA64">
            <v>6.5000000000000002E-2</v>
          </cell>
          <cell r="AB64">
            <v>5.2499999999999998E-2</v>
          </cell>
          <cell r="AD64">
            <v>0.05</v>
          </cell>
          <cell r="AE64">
            <v>0.1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29" workbookViewId="0">
      <selection activeCell="AZ52" sqref="AZ52"/>
    </sheetView>
  </sheetViews>
  <sheetFormatPr defaultColWidth="8.85546875" defaultRowHeight="12.75" x14ac:dyDescent="0.2"/>
  <sheetData/>
  <phoneticPr fontId="2" type="noConversion"/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63"/>
  <sheetViews>
    <sheetView topLeftCell="C1" zoomScale="85" workbookViewId="0">
      <selection activeCell="R27" sqref="R27"/>
    </sheetView>
  </sheetViews>
  <sheetFormatPr defaultColWidth="8.85546875" defaultRowHeight="12.75" x14ac:dyDescent="0.2"/>
  <cols>
    <col min="1" max="1" width="11.85546875" customWidth="1"/>
    <col min="2" max="2" width="8" style="2" customWidth="1"/>
    <col min="4" max="4" width="10.28515625" customWidth="1"/>
    <col min="5" max="5" width="9.140625" style="2"/>
  </cols>
  <sheetData>
    <row r="1" spans="1:9" x14ac:dyDescent="0.2">
      <c r="A1" s="5" t="s">
        <v>90</v>
      </c>
      <c r="B1" s="41" t="s">
        <v>12</v>
      </c>
      <c r="D1" s="5" t="s">
        <v>90</v>
      </c>
      <c r="E1" s="41" t="s">
        <v>12</v>
      </c>
    </row>
    <row r="2" spans="1:9" x14ac:dyDescent="0.2">
      <c r="A2" s="2" t="s">
        <v>17</v>
      </c>
      <c r="D2" s="23" t="s">
        <v>17</v>
      </c>
      <c r="H2" t="s">
        <v>280</v>
      </c>
      <c r="I2" t="s">
        <v>281</v>
      </c>
    </row>
    <row r="3" spans="1:9" x14ac:dyDescent="0.2">
      <c r="A3" s="1">
        <v>38804</v>
      </c>
      <c r="D3" s="17">
        <v>39168</v>
      </c>
      <c r="E3" s="23"/>
      <c r="H3">
        <v>2006</v>
      </c>
    </row>
    <row r="4" spans="1:9" x14ac:dyDescent="0.2">
      <c r="A4" s="1">
        <v>38818</v>
      </c>
      <c r="D4" s="17">
        <v>39182</v>
      </c>
      <c r="E4" s="23">
        <v>0.08</v>
      </c>
      <c r="H4" t="s">
        <v>261</v>
      </c>
      <c r="I4" s="43">
        <f>AVERAGE(B3,B25,B47,B69,B91,B113,B135,B157,B179,B201,B223,B245,B267,B289,B311,B333,B355,B377,B399,B421,B443,B465,B487,B509,B531,B553,B575,B598,B622)</f>
        <v>1.0699999999999998</v>
      </c>
    </row>
    <row r="5" spans="1:9" x14ac:dyDescent="0.2">
      <c r="A5" s="1">
        <v>38832</v>
      </c>
      <c r="D5" s="17">
        <v>39196</v>
      </c>
      <c r="E5" s="23">
        <v>7.0000000000000007E-2</v>
      </c>
      <c r="H5" t="s">
        <v>255</v>
      </c>
      <c r="I5" s="43">
        <f>AVERAGE(B4:B5,B26:B27,B48:B49,B70:B71,B92:B93,B114:B115,B136:B137,B158:B159,B180:B181,B202:B203,B224:B225,B246:B247,B268:B269,B290:B291,B312:B313,B334:B335,B356:B357,B378:B379,B400:B401,B422:B423,B444:B445,B466:B467,B488:B489,B510:B511,B532:B533,B554:B555,B576:B577,B599:B600,B623:B624)</f>
        <v>0.88589743589743586</v>
      </c>
    </row>
    <row r="6" spans="1:9" x14ac:dyDescent="0.2">
      <c r="A6" s="6">
        <v>38846</v>
      </c>
      <c r="D6" s="17">
        <v>39210</v>
      </c>
      <c r="E6" s="23">
        <v>0.08</v>
      </c>
      <c r="H6" t="s">
        <v>256</v>
      </c>
      <c r="I6" s="43">
        <f>AVERAGE(B6:B7,B28:B29,B50:B51,B72:B73,B94:B95,B116:B117,B138:B139,B160:B161,B182:B183,B204:B205,B226:B227,B248:B249,B270:B271,B292:B293,B314:B315,B336:B337,B358:B359,B380:B381,B402:B403,B424:B425,B446:B447,B468:B469,B490:B491,B512:B513,B534:B535,B556:B557,B578:B579,B601:B602,B625:B626)</f>
        <v>0.99250000000000005</v>
      </c>
    </row>
    <row r="7" spans="1:9" x14ac:dyDescent="0.2">
      <c r="A7" s="6">
        <v>38860</v>
      </c>
      <c r="D7" s="17">
        <v>39224</v>
      </c>
      <c r="E7" s="23">
        <v>0.09</v>
      </c>
      <c r="H7" t="s">
        <v>257</v>
      </c>
      <c r="I7" s="43">
        <f>AVERAGE(B8:B9,B30:B31,B52:B53,B74:B75,B96:B97,B118:B119,B140:B141,B162:B163,B184:B185,B206:B207,B228:B229,B250:B251,B272:B273,B294:B295,B316:B317,B338:B339,B360:B361,B382:B383,B404:B405,B426:B427,B448:B449,B470:B471,B492:B493,B514:B515,B536:B537,B558:B559,B580:B581,B603:B604,B627:B628)</f>
        <v>2.9483720930232562</v>
      </c>
    </row>
    <row r="8" spans="1:9" x14ac:dyDescent="0.2">
      <c r="A8" s="6">
        <v>38874</v>
      </c>
      <c r="D8" s="17">
        <v>39238</v>
      </c>
      <c r="E8" s="23">
        <v>7.0000000000000007E-2</v>
      </c>
      <c r="H8" t="s">
        <v>258</v>
      </c>
      <c r="I8" s="43">
        <f>AVERAGE(B10:B11,B32:B33,B54:B55,B76:B77,B98:B99,B120:B121,B142:B143,B164:B165,B186:B187,B208:B209,B230:B231,B252:B253,B274:B275,B296:B297,B318:B319,B340:B341,B362:B363,B384:B385,B406:B407,B428:B429,B450:B451,B472:B473,B494:B495,B516:B517,B538:B539,B560:B561,B582:B583,B605:B606,B629:B630)</f>
        <v>1.2227027027027026</v>
      </c>
    </row>
    <row r="9" spans="1:9" x14ac:dyDescent="0.2">
      <c r="A9" s="6">
        <v>38888</v>
      </c>
      <c r="D9" s="17">
        <v>39252</v>
      </c>
      <c r="E9" s="23">
        <v>0.08</v>
      </c>
      <c r="H9" t="s">
        <v>262</v>
      </c>
      <c r="I9" s="43">
        <f>AVERAGE(B12:B14,B34:B36,B56:B58,B78:B80,B100:B102,B122:B124,B144:B146,B166:B168,B188:B190,B210:B212,B232:B234,B254:B256,B276:B278,B298:B300,B320:B322,B342:B344,B364:B366,B386:B388,B408:B410,B430:B432,B452:B454,B474:B476,B496:B498,B518:B520,B540:B542,B562:B564,B584:B586,B607:B609,B631:B633)</f>
        <v>1.5520634920634921</v>
      </c>
    </row>
    <row r="10" spans="1:9" x14ac:dyDescent="0.2">
      <c r="A10" s="6">
        <v>38903</v>
      </c>
      <c r="D10" s="17">
        <v>39268</v>
      </c>
      <c r="E10" s="23">
        <v>0.09</v>
      </c>
      <c r="H10" t="s">
        <v>259</v>
      </c>
      <c r="I10" s="43">
        <f>AVERAGE(B15:B16,B37:B38,B59:B60,B81:B82,B103:B104,B125:B126,B147:B148,B169:B170,B191:B192,B213:B214,B235:B236,B257:B258,B279:B280,B301:B302,B323:B324,B345:B346,B367:B368,B389:B390,B411:B412,B433:B434,B455:B456,B477:B478,B499:B500,B521:B522,B543:B544,B565:B566,B587:B588,B610:B611,B634)</f>
        <v>1.2852631578947371</v>
      </c>
    </row>
    <row r="11" spans="1:9" x14ac:dyDescent="0.2">
      <c r="A11" s="6">
        <v>38916</v>
      </c>
      <c r="D11" s="17">
        <v>39282</v>
      </c>
      <c r="E11" s="23">
        <v>0.1</v>
      </c>
      <c r="H11" t="s">
        <v>260</v>
      </c>
      <c r="I11" s="43">
        <f>AVERAGE(B17:B18,B39:B40,B61:B62,B83:B84,B105:B106,B127:B128,B149:B150,B171:B172,B193:B194,B215:B216,B237:B238,B259:B260,B281:B282,B303:B304,B325:B326,B347:B348,B369:B370,B391:B392,B413:B414,B435:B436,B457:B458,B479:B480,B501:B502,B523:B524,B545:B546,B567:B568,B589:B590,B612:B613,B636:B637)</f>
        <v>1.2416129032258068</v>
      </c>
    </row>
    <row r="12" spans="1:9" x14ac:dyDescent="0.2">
      <c r="A12" s="6">
        <v>38930</v>
      </c>
      <c r="D12" s="17">
        <v>39294</v>
      </c>
      <c r="E12" s="23">
        <v>0.08</v>
      </c>
      <c r="H12" t="s">
        <v>263</v>
      </c>
      <c r="I12" s="43">
        <f>AVERAGE(B19:B20,B41:B42,B63:B64,B85:B86,B107:B108,B129:B130,B151:B152,B173:B174,B195:B196,B217:B218,B239:B240,B261:B262,B283:B284,B305:B306,B327:B328,B349:B350,B371:B372,B393:B394,B415:B416,B437:B438,B481:B482,B503:B504,B525:B526,B547:B548,B569:B570,B591:B592,B614:B615,B638:B639)</f>
        <v>0.79000000000000015</v>
      </c>
    </row>
    <row r="13" spans="1:9" x14ac:dyDescent="0.2">
      <c r="A13" s="6">
        <v>38944</v>
      </c>
      <c r="D13" s="17">
        <v>39308</v>
      </c>
      <c r="E13" s="23">
        <v>0.08</v>
      </c>
      <c r="H13" t="s">
        <v>264</v>
      </c>
      <c r="I13" s="43">
        <f>AVERAGE(B21,B43,B65,B87,B109,B131,B153,B175,B197,B219,B241,B263,B285,B307,,B329,B351,B373,B395,B417,B439,B461,B483,B505,B527,B549,B571,B593,B616,B640)</f>
        <v>0.54937500000000006</v>
      </c>
    </row>
    <row r="14" spans="1:9" x14ac:dyDescent="0.2">
      <c r="A14" s="6">
        <v>38958</v>
      </c>
      <c r="D14" s="17">
        <v>39322</v>
      </c>
      <c r="E14" s="23">
        <v>7.0000000000000007E-2</v>
      </c>
      <c r="H14">
        <v>2007</v>
      </c>
      <c r="I14" s="43"/>
    </row>
    <row r="15" spans="1:9" x14ac:dyDescent="0.2">
      <c r="A15" s="6">
        <v>38972</v>
      </c>
      <c r="D15" s="17">
        <v>39336</v>
      </c>
      <c r="E15" s="23">
        <v>0.08</v>
      </c>
      <c r="H15" t="s">
        <v>261</v>
      </c>
      <c r="I15" s="43">
        <f>AVERAGE(E3,E25,E47,E69,E91,E113,E135,E157,E179,E201,E223,E245,E267,E289,E311,E333,E355,E377,E399,E421,E443,E465,E487,E509,E531,E553,E575,E598,E622)</f>
        <v>0.752</v>
      </c>
    </row>
    <row r="16" spans="1:9" x14ac:dyDescent="0.2">
      <c r="A16" s="6">
        <v>38986</v>
      </c>
      <c r="D16" s="17">
        <v>39350</v>
      </c>
      <c r="E16" s="23">
        <v>0.09</v>
      </c>
      <c r="H16" t="s">
        <v>255</v>
      </c>
      <c r="I16" s="43">
        <f>AVERAGE(E4:E5,E26:E27,E48:E49,E70:E71,E92:E93,E114:E115,E136:E137,E158:E159,E180:E181,E202:E203,E224:E225,E246:E247,E268:E269,E290:E291,E312:E313,E334:E335,E356:E357,E378:E379,E400:E401,E422:E423,E444:E445,E466:E467,E488:E489,E510:E511,E532:E533,E554:E555,E576:E577,E599:E600,E623:E624)</f>
        <v>0.49819999999999998</v>
      </c>
    </row>
    <row r="17" spans="1:9" x14ac:dyDescent="0.2">
      <c r="A17" s="6">
        <v>39000</v>
      </c>
      <c r="D17" s="17">
        <v>39364</v>
      </c>
      <c r="E17" s="23">
        <v>0.1</v>
      </c>
      <c r="H17" t="s">
        <v>256</v>
      </c>
      <c r="I17" s="43">
        <f>AVERAGE(E6:E7,E28:E29,E50:E51,E72:E73,E94:E95,E116:E117,E138:E139,E160:E161,E182:E183,E204:E205,E226:E227,E248:E249,E270:E271,E292:E293,E314:E315,E336:E337,E358:E359,E380:E381,E402:E403,E424:E425,E446:E447,E468:E469,E490:E491,E512:E513,E534:E535,E556:E557,E578:E579,E601:E602,E625:E626)</f>
        <v>1.042</v>
      </c>
    </row>
    <row r="18" spans="1:9" x14ac:dyDescent="0.2">
      <c r="A18" s="6">
        <v>39014</v>
      </c>
      <c r="D18" s="17">
        <v>39378</v>
      </c>
      <c r="E18" s="23">
        <v>0.08</v>
      </c>
      <c r="H18" t="s">
        <v>257</v>
      </c>
      <c r="I18" s="43">
        <f>AVERAGE(E8:E9,E30:E31,E52:E53,E74:E75,E96:E97,E118:E119,E140:E141,E162:E163,E184:E185,E206:E207,E228:E229,E250:E251,E272:E273,E294:E295,E316:E317,E338:E339,E360:E361,E382:E383,E404:E405,E426:E427,E448:E449,E470:E471,E492:E493,E514:E515,E536:E537,E558:E559,E580:E581,E603:E604,E627:E628)</f>
        <v>1.334782608695652</v>
      </c>
    </row>
    <row r="19" spans="1:9" x14ac:dyDescent="0.2">
      <c r="A19" s="6">
        <v>39028</v>
      </c>
      <c r="D19" s="17">
        <v>39392</v>
      </c>
      <c r="E19" s="23">
        <v>0.12</v>
      </c>
      <c r="H19" t="s">
        <v>258</v>
      </c>
      <c r="I19" s="43">
        <f>AVERAGE(E10:E12,E32:E34,E54:E56,E76:E78,E98:E100,E120:E122,E142:E144,E164:E166,E186:E188,E208:E210,E230:E232,E252:E254,E274:E276,E296:E298,E318:E320,E340:E342,E362:E364,E384:E386,E406:E408,E428:E430,E450:E452,E472:E474,E494:E496,E516:E518,E538:E540,E560:E562,E582:E584,E605:E607,E629:E631)</f>
        <v>1.8310769230769228</v>
      </c>
    </row>
    <row r="20" spans="1:9" x14ac:dyDescent="0.2">
      <c r="A20" s="6">
        <v>39042</v>
      </c>
      <c r="D20" s="17">
        <v>39405</v>
      </c>
      <c r="E20" s="23">
        <v>0.12</v>
      </c>
      <c r="H20" t="s">
        <v>262</v>
      </c>
      <c r="I20" s="43">
        <f>AVERAGE(E13:E14,E35:E36,E57:E58,E79:E80,E101:E102,E123:E124,E145:E146,E167:E168,E189:E190,E211:E212,E233:E234,E255:E256,E277:E278,E299:E300,E321:E322,E343:E344,E365:E366,E387:E388,E409:E410,E431:E432,E453:E454,E475:E476,E497:E498,E519:E520,E541:E542,E563:E564,E585:E586,E608:E609,E632:E633)</f>
        <v>2.1593333333333335</v>
      </c>
    </row>
    <row r="21" spans="1:9" x14ac:dyDescent="0.2">
      <c r="A21" s="6">
        <v>39056</v>
      </c>
      <c r="D21" s="17">
        <v>39420</v>
      </c>
      <c r="E21" s="23"/>
      <c r="H21" t="s">
        <v>259</v>
      </c>
      <c r="I21" s="43">
        <f>AVERAGE(E15:E16,E37:E38,E59:E60,E81:E82,F103:F104,E125:E126,E147:E148,E169:E170,E191:E192,E213:E214,E235:E236,E257:E258,E279:E280,E301:E302,E323:E324,E345:E346,E367:E368,E389:E390,E411:E412,E433:E434,E455:E456,E477:E478,E499:E500,E521:E522,E543:E544,E565:E566,E587:E588,E610:E611,E634:E635)</f>
        <v>2.6740909090909089</v>
      </c>
    </row>
    <row r="22" spans="1:9" x14ac:dyDescent="0.2">
      <c r="A22" s="6"/>
      <c r="D22" s="32"/>
      <c r="E22" s="33"/>
      <c r="H22" t="s">
        <v>260</v>
      </c>
      <c r="I22" s="43">
        <f>AVERAGE(E17:E18,E39:E40,E61:E62,E83:E84,E105:E106,E127:E128,E149:E150,E171:E172,E193:E194,E215:E216,E237:E238,E259:E260,E281:E282,E303:E304,E325:E326,E347:E348,E369:E370,E391:E392,E413:E414,E435:E436,E457:E458,E479:E480,E501:E502,E523:E524,E545:E546,E567:E568,E589:E590,E612:E613,E636:E637)</f>
        <v>3.1037999999999997</v>
      </c>
    </row>
    <row r="23" spans="1:9" x14ac:dyDescent="0.2">
      <c r="A23" s="6"/>
      <c r="D23" s="17"/>
      <c r="E23" s="23"/>
      <c r="H23" t="s">
        <v>263</v>
      </c>
      <c r="I23" s="43">
        <f>AVERAGE(E19:E20,E41:E42,E63:E64,E85:E86,E107:E108,E129:E130,E151:E152,E173:E174,E195:E196,E217:E218,E239:E240,E261:E262,E283:E284,E305:E306,E327:E328,E349:E350,E371:E372,E393:E394,E415:E416,E437:E438,E481:E482,E503:E504,E525:E526,E547:E548,E569:E570,E591:E592,E614:E615,E638:E639)</f>
        <v>2.6791891891891888</v>
      </c>
    </row>
    <row r="24" spans="1:9" x14ac:dyDescent="0.2">
      <c r="A24" s="2" t="s">
        <v>24</v>
      </c>
      <c r="D24" s="23" t="s">
        <v>24</v>
      </c>
      <c r="E24" s="23"/>
      <c r="H24" t="s">
        <v>264</v>
      </c>
      <c r="I24" s="43">
        <f>AVERAGE(E21,E43,E65,E87,E109,E131,E153,E175,E197,E219,E241,E263,E285,E307,E329,E351,E373,E395,E417,E439,E461,E483,E505,E527,E549,E571,E593,E616,E640)</f>
        <v>2.5099999999999998</v>
      </c>
    </row>
    <row r="25" spans="1:9" x14ac:dyDescent="0.2">
      <c r="A25" s="1">
        <v>38804</v>
      </c>
      <c r="B25" s="2">
        <v>0.09</v>
      </c>
      <c r="D25" s="17">
        <v>39168</v>
      </c>
      <c r="E25" s="23">
        <v>0.1</v>
      </c>
    </row>
    <row r="26" spans="1:9" x14ac:dyDescent="0.2">
      <c r="A26" s="1">
        <v>38818</v>
      </c>
      <c r="D26" s="17">
        <v>39182</v>
      </c>
      <c r="E26" s="23">
        <v>0.09</v>
      </c>
    </row>
    <row r="27" spans="1:9" x14ac:dyDescent="0.2">
      <c r="A27" s="1">
        <v>38832</v>
      </c>
      <c r="B27" s="2">
        <v>0.04</v>
      </c>
      <c r="D27" s="17">
        <v>39196</v>
      </c>
      <c r="E27" s="23">
        <v>0.09</v>
      </c>
    </row>
    <row r="28" spans="1:9" x14ac:dyDescent="0.2">
      <c r="A28" s="6">
        <v>38846</v>
      </c>
      <c r="D28" s="17">
        <v>39210</v>
      </c>
      <c r="E28" s="23">
        <v>0.11</v>
      </c>
    </row>
    <row r="29" spans="1:9" x14ac:dyDescent="0.2">
      <c r="A29" s="6">
        <v>38860</v>
      </c>
      <c r="D29" s="17">
        <v>39224</v>
      </c>
      <c r="E29" s="23"/>
    </row>
    <row r="30" spans="1:9" x14ac:dyDescent="0.2">
      <c r="A30" s="6">
        <v>38874</v>
      </c>
      <c r="B30" s="2">
        <v>0.1</v>
      </c>
      <c r="D30" s="17">
        <v>39238</v>
      </c>
      <c r="E30" s="23">
        <v>0.09</v>
      </c>
    </row>
    <row r="31" spans="1:9" x14ac:dyDescent="0.2">
      <c r="A31" s="6">
        <v>38888</v>
      </c>
      <c r="B31" s="2">
        <v>0.15</v>
      </c>
      <c r="D31" s="17">
        <v>39252</v>
      </c>
      <c r="E31" s="23">
        <v>0.08</v>
      </c>
    </row>
    <row r="32" spans="1:9" x14ac:dyDescent="0.2">
      <c r="A32" s="6">
        <v>38903</v>
      </c>
      <c r="D32" s="17">
        <v>39268</v>
      </c>
      <c r="E32" s="23">
        <v>0.08</v>
      </c>
    </row>
    <row r="33" spans="1:5" x14ac:dyDescent="0.2">
      <c r="A33" s="6">
        <v>38916</v>
      </c>
      <c r="B33" s="2">
        <v>0.09</v>
      </c>
      <c r="D33" s="17">
        <v>39282</v>
      </c>
      <c r="E33" s="23"/>
    </row>
    <row r="34" spans="1:5" x14ac:dyDescent="0.2">
      <c r="A34" s="6">
        <v>38930</v>
      </c>
      <c r="D34" s="17">
        <v>39294</v>
      </c>
      <c r="E34" s="23">
        <v>0.08</v>
      </c>
    </row>
    <row r="35" spans="1:5" x14ac:dyDescent="0.2">
      <c r="A35" s="6">
        <v>38944</v>
      </c>
      <c r="B35" s="2">
        <v>0.09</v>
      </c>
      <c r="D35" s="17">
        <v>39308</v>
      </c>
      <c r="E35" s="23">
        <v>0.08</v>
      </c>
    </row>
    <row r="36" spans="1:5" x14ac:dyDescent="0.2">
      <c r="A36" s="6">
        <v>38958</v>
      </c>
      <c r="B36" s="2">
        <v>0.18</v>
      </c>
      <c r="D36" s="17">
        <v>39322</v>
      </c>
      <c r="E36" s="23">
        <v>0.11</v>
      </c>
    </row>
    <row r="37" spans="1:5" x14ac:dyDescent="0.2">
      <c r="A37" s="6">
        <v>38972</v>
      </c>
      <c r="D37" s="17">
        <v>39336</v>
      </c>
      <c r="E37" s="23">
        <v>0.08</v>
      </c>
    </row>
    <row r="38" spans="1:5" x14ac:dyDescent="0.2">
      <c r="A38" s="6">
        <v>38986</v>
      </c>
      <c r="B38" s="2">
        <v>0.09</v>
      </c>
      <c r="D38" s="17">
        <v>39350</v>
      </c>
      <c r="E38" s="23"/>
    </row>
    <row r="39" spans="1:5" x14ac:dyDescent="0.2">
      <c r="A39" s="6">
        <v>39000</v>
      </c>
      <c r="D39" s="17">
        <v>39364</v>
      </c>
      <c r="E39" s="23"/>
    </row>
    <row r="40" spans="1:5" x14ac:dyDescent="0.2">
      <c r="A40" s="6">
        <v>39014</v>
      </c>
      <c r="D40" s="17">
        <v>39378</v>
      </c>
      <c r="E40" s="23">
        <v>7.0000000000000007E-2</v>
      </c>
    </row>
    <row r="41" spans="1:5" x14ac:dyDescent="0.2">
      <c r="A41" s="6">
        <v>39028</v>
      </c>
      <c r="D41" s="17">
        <v>39392</v>
      </c>
      <c r="E41" s="23">
        <v>0.09</v>
      </c>
    </row>
    <row r="42" spans="1:5" x14ac:dyDescent="0.2">
      <c r="A42" s="6">
        <v>39042</v>
      </c>
      <c r="B42" s="2">
        <v>0.11</v>
      </c>
      <c r="D42" s="17">
        <v>39405</v>
      </c>
      <c r="E42" s="23"/>
    </row>
    <row r="43" spans="1:5" x14ac:dyDescent="0.2">
      <c r="A43" s="6">
        <v>39056</v>
      </c>
      <c r="B43" s="2">
        <v>0.11</v>
      </c>
      <c r="D43" s="17">
        <v>39420</v>
      </c>
      <c r="E43" s="23">
        <v>0.09</v>
      </c>
    </row>
    <row r="44" spans="1:5" x14ac:dyDescent="0.2">
      <c r="A44" s="6"/>
      <c r="D44" s="17"/>
      <c r="E44" s="23"/>
    </row>
    <row r="45" spans="1:5" x14ac:dyDescent="0.2">
      <c r="A45" s="6"/>
      <c r="D45" s="32"/>
      <c r="E45" s="33"/>
    </row>
    <row r="46" spans="1:5" x14ac:dyDescent="0.2">
      <c r="A46" t="s">
        <v>26</v>
      </c>
      <c r="D46" s="18" t="s">
        <v>26</v>
      </c>
      <c r="E46" s="23"/>
    </row>
    <row r="47" spans="1:5" x14ac:dyDescent="0.2">
      <c r="A47" s="1">
        <v>38804</v>
      </c>
      <c r="B47" s="2">
        <v>0.08</v>
      </c>
      <c r="D47" s="17">
        <v>39168</v>
      </c>
      <c r="E47" s="23">
        <v>7.0000000000000007E-2</v>
      </c>
    </row>
    <row r="48" spans="1:5" x14ac:dyDescent="0.2">
      <c r="A48" s="1">
        <v>38818</v>
      </c>
      <c r="B48" s="2">
        <v>0.09</v>
      </c>
      <c r="D48" s="17">
        <v>39182</v>
      </c>
      <c r="E48" s="23">
        <v>0.12</v>
      </c>
    </row>
    <row r="49" spans="1:5" x14ac:dyDescent="0.2">
      <c r="A49" s="1">
        <v>38832</v>
      </c>
      <c r="B49" s="2">
        <v>0.04</v>
      </c>
      <c r="D49" s="17">
        <v>39196</v>
      </c>
      <c r="E49" s="23">
        <v>0.06</v>
      </c>
    </row>
    <row r="50" spans="1:5" x14ac:dyDescent="0.2">
      <c r="A50" s="6">
        <v>38846</v>
      </c>
      <c r="B50" s="2">
        <v>0.05</v>
      </c>
      <c r="D50" s="17">
        <v>39210</v>
      </c>
      <c r="E50" s="23">
        <v>7.0000000000000007E-2</v>
      </c>
    </row>
    <row r="51" spans="1:5" x14ac:dyDescent="0.2">
      <c r="A51" s="6">
        <v>38860</v>
      </c>
      <c r="B51" s="2">
        <v>0.14000000000000001</v>
      </c>
      <c r="D51" s="17">
        <v>39224</v>
      </c>
      <c r="E51" s="23">
        <v>0.08</v>
      </c>
    </row>
    <row r="52" spans="1:5" x14ac:dyDescent="0.2">
      <c r="A52" s="6">
        <v>38874</v>
      </c>
      <c r="D52" s="17">
        <v>39238</v>
      </c>
      <c r="E52" s="23">
        <v>7.0000000000000007E-2</v>
      </c>
    </row>
    <row r="53" spans="1:5" x14ac:dyDescent="0.2">
      <c r="A53" s="6">
        <v>38887</v>
      </c>
      <c r="B53" s="2">
        <v>0.15</v>
      </c>
      <c r="D53" s="17">
        <v>39252</v>
      </c>
      <c r="E53" s="23">
        <v>7.0000000000000007E-2</v>
      </c>
    </row>
    <row r="54" spans="1:5" x14ac:dyDescent="0.2">
      <c r="A54" s="6">
        <v>38903</v>
      </c>
      <c r="B54" s="2">
        <v>0.16</v>
      </c>
      <c r="D54" s="17">
        <v>39268</v>
      </c>
      <c r="E54" s="23">
        <v>0.08</v>
      </c>
    </row>
    <row r="55" spans="1:5" x14ac:dyDescent="0.2">
      <c r="A55" s="6">
        <v>38916</v>
      </c>
      <c r="B55" s="2">
        <v>7.0000000000000007E-2</v>
      </c>
      <c r="D55" s="17">
        <v>39282</v>
      </c>
      <c r="E55" s="23">
        <v>7.0000000000000007E-2</v>
      </c>
    </row>
    <row r="56" spans="1:5" x14ac:dyDescent="0.2">
      <c r="A56" s="6">
        <v>38930</v>
      </c>
      <c r="B56" s="2">
        <v>7.0000000000000007E-2</v>
      </c>
      <c r="D56" s="17">
        <v>39294</v>
      </c>
      <c r="E56" s="23">
        <v>7.0000000000000007E-2</v>
      </c>
    </row>
    <row r="57" spans="1:5" x14ac:dyDescent="0.2">
      <c r="A57" s="6">
        <v>38944</v>
      </c>
      <c r="B57" s="2">
        <v>7.0000000000000007E-2</v>
      </c>
      <c r="D57" s="17">
        <v>39308</v>
      </c>
      <c r="E57" s="23">
        <v>0.08</v>
      </c>
    </row>
    <row r="58" spans="1:5" x14ac:dyDescent="0.2">
      <c r="A58" s="6">
        <v>38958</v>
      </c>
      <c r="B58" s="2">
        <v>0.08</v>
      </c>
      <c r="D58" s="19">
        <v>39322</v>
      </c>
      <c r="E58" s="23">
        <v>0.08</v>
      </c>
    </row>
    <row r="59" spans="1:5" x14ac:dyDescent="0.2">
      <c r="A59" s="6">
        <v>38972</v>
      </c>
      <c r="B59" s="2">
        <v>0.06</v>
      </c>
      <c r="D59" s="19">
        <v>39336</v>
      </c>
      <c r="E59" s="23">
        <v>0.08</v>
      </c>
    </row>
    <row r="60" spans="1:5" x14ac:dyDescent="0.2">
      <c r="A60" s="6">
        <v>38985</v>
      </c>
      <c r="B60" s="2">
        <v>7.0000000000000007E-2</v>
      </c>
      <c r="D60" s="19">
        <v>39350</v>
      </c>
      <c r="E60" s="23">
        <v>0.3</v>
      </c>
    </row>
    <row r="61" spans="1:5" x14ac:dyDescent="0.2">
      <c r="A61" s="6">
        <v>39000</v>
      </c>
      <c r="D61" s="19">
        <v>39364</v>
      </c>
      <c r="E61" s="23">
        <v>0.09</v>
      </c>
    </row>
    <row r="62" spans="1:5" x14ac:dyDescent="0.2">
      <c r="A62" s="6">
        <v>39014</v>
      </c>
      <c r="B62" s="2">
        <v>0.05</v>
      </c>
      <c r="D62" s="19">
        <v>39378</v>
      </c>
      <c r="E62" s="23">
        <v>7.0000000000000007E-2</v>
      </c>
    </row>
    <row r="63" spans="1:5" x14ac:dyDescent="0.2">
      <c r="A63" s="6">
        <v>39028</v>
      </c>
      <c r="B63" s="2">
        <v>7.0000000000000007E-2</v>
      </c>
      <c r="D63" s="19">
        <v>39392</v>
      </c>
      <c r="E63" s="23"/>
    </row>
    <row r="64" spans="1:5" x14ac:dyDescent="0.2">
      <c r="A64" s="6">
        <v>39042</v>
      </c>
      <c r="B64" s="2">
        <v>0.06</v>
      </c>
      <c r="D64" s="19">
        <v>39405</v>
      </c>
      <c r="E64" s="23">
        <v>0.09</v>
      </c>
    </row>
    <row r="65" spans="1:5" x14ac:dyDescent="0.2">
      <c r="A65" s="6">
        <v>39056</v>
      </c>
      <c r="B65" s="2">
        <v>0.09</v>
      </c>
      <c r="D65" s="19">
        <v>39420</v>
      </c>
      <c r="E65" s="23">
        <v>0.09</v>
      </c>
    </row>
    <row r="66" spans="1:5" x14ac:dyDescent="0.2">
      <c r="A66" s="6"/>
      <c r="D66" s="19"/>
      <c r="E66" s="23"/>
    </row>
    <row r="67" spans="1:5" x14ac:dyDescent="0.2">
      <c r="A67" s="6"/>
      <c r="D67" s="19"/>
      <c r="E67" s="23"/>
    </row>
    <row r="68" spans="1:5" x14ac:dyDescent="0.2">
      <c r="A68" t="s">
        <v>33</v>
      </c>
      <c r="D68" s="18" t="s">
        <v>33</v>
      </c>
      <c r="E68" s="23"/>
    </row>
    <row r="69" spans="1:5" x14ac:dyDescent="0.2">
      <c r="A69" s="1">
        <v>38804</v>
      </c>
      <c r="B69" s="2">
        <v>0.05</v>
      </c>
      <c r="D69" s="17">
        <v>39168</v>
      </c>
      <c r="E69" s="23">
        <v>7.0000000000000007E-2</v>
      </c>
    </row>
    <row r="70" spans="1:5" x14ac:dyDescent="0.2">
      <c r="A70" s="1">
        <v>38818</v>
      </c>
      <c r="B70" s="2">
        <v>0.1</v>
      </c>
      <c r="D70" s="17">
        <v>39182</v>
      </c>
      <c r="E70" s="23">
        <v>0.08</v>
      </c>
    </row>
    <row r="71" spans="1:5" x14ac:dyDescent="0.2">
      <c r="A71" s="1">
        <v>38832</v>
      </c>
      <c r="B71" s="2">
        <v>0.04</v>
      </c>
      <c r="D71" s="17">
        <v>39196</v>
      </c>
      <c r="E71" s="23">
        <v>0.06</v>
      </c>
    </row>
    <row r="72" spans="1:5" x14ac:dyDescent="0.2">
      <c r="A72" s="6">
        <v>38846</v>
      </c>
      <c r="B72" s="2">
        <v>0.05</v>
      </c>
      <c r="D72" s="17">
        <v>39210</v>
      </c>
      <c r="E72" s="23">
        <v>7.0000000000000007E-2</v>
      </c>
    </row>
    <row r="73" spans="1:5" x14ac:dyDescent="0.2">
      <c r="A73" s="6">
        <v>38860</v>
      </c>
      <c r="B73" s="2">
        <v>0.05</v>
      </c>
      <c r="D73" s="17">
        <v>39224</v>
      </c>
      <c r="E73" s="23"/>
    </row>
    <row r="74" spans="1:5" x14ac:dyDescent="0.2">
      <c r="A74" s="6">
        <v>38874</v>
      </c>
      <c r="B74" s="2">
        <v>0.05</v>
      </c>
      <c r="D74" s="17">
        <v>39238</v>
      </c>
      <c r="E74" s="23"/>
    </row>
    <row r="75" spans="1:5" x14ac:dyDescent="0.2">
      <c r="A75" s="6">
        <v>38888</v>
      </c>
      <c r="B75" s="2">
        <v>0.2</v>
      </c>
      <c r="D75" s="17">
        <v>39252</v>
      </c>
      <c r="E75" s="23">
        <v>0.12</v>
      </c>
    </row>
    <row r="76" spans="1:5" x14ac:dyDescent="0.2">
      <c r="A76" s="6">
        <v>38903</v>
      </c>
      <c r="D76" s="17">
        <v>39268</v>
      </c>
      <c r="E76" s="23"/>
    </row>
    <row r="77" spans="1:5" x14ac:dyDescent="0.2">
      <c r="A77" s="6">
        <v>38916</v>
      </c>
      <c r="B77" s="2">
        <v>7.0000000000000007E-2</v>
      </c>
      <c r="D77" s="17">
        <v>39282</v>
      </c>
      <c r="E77" s="23"/>
    </row>
    <row r="78" spans="1:5" x14ac:dyDescent="0.2">
      <c r="A78" s="6">
        <v>38930</v>
      </c>
      <c r="B78" s="2">
        <v>0.09</v>
      </c>
      <c r="D78" s="19">
        <v>39294</v>
      </c>
      <c r="E78" s="23">
        <v>0.09</v>
      </c>
    </row>
    <row r="79" spans="1:5" x14ac:dyDescent="0.2">
      <c r="A79" s="6">
        <v>38944</v>
      </c>
      <c r="B79" s="2">
        <v>0.09</v>
      </c>
      <c r="D79" s="19">
        <v>39308</v>
      </c>
      <c r="E79" s="23">
        <v>0.12</v>
      </c>
    </row>
    <row r="80" spans="1:5" x14ac:dyDescent="0.2">
      <c r="A80" s="6">
        <v>38958</v>
      </c>
      <c r="B80" s="2">
        <v>0.12</v>
      </c>
      <c r="D80" s="19">
        <v>39322</v>
      </c>
      <c r="E80" s="23">
        <v>0.12</v>
      </c>
    </row>
    <row r="81" spans="1:5" x14ac:dyDescent="0.2">
      <c r="A81" s="6">
        <v>38972</v>
      </c>
      <c r="B81" s="2">
        <v>0.06</v>
      </c>
      <c r="D81" s="19">
        <v>39336</v>
      </c>
      <c r="E81" s="23">
        <v>0.2</v>
      </c>
    </row>
    <row r="82" spans="1:5" x14ac:dyDescent="0.2">
      <c r="A82" s="6">
        <v>38985</v>
      </c>
      <c r="B82" s="2">
        <v>0.08</v>
      </c>
      <c r="D82" s="19">
        <v>39350</v>
      </c>
      <c r="E82" s="23">
        <v>0.76</v>
      </c>
    </row>
    <row r="83" spans="1:5" x14ac:dyDescent="0.2">
      <c r="A83" s="6">
        <v>39000</v>
      </c>
      <c r="D83" s="19">
        <v>39364</v>
      </c>
      <c r="E83" s="23">
        <v>0.5</v>
      </c>
    </row>
    <row r="84" spans="1:5" x14ac:dyDescent="0.2">
      <c r="A84" s="6">
        <v>39014</v>
      </c>
      <c r="B84" s="2">
        <v>0.05</v>
      </c>
      <c r="D84" s="19">
        <v>39378</v>
      </c>
      <c r="E84" s="23">
        <v>0.54</v>
      </c>
    </row>
    <row r="85" spans="1:5" x14ac:dyDescent="0.2">
      <c r="A85" s="6">
        <v>39028</v>
      </c>
      <c r="B85" s="2">
        <v>0.06</v>
      </c>
      <c r="D85" s="19">
        <v>39392</v>
      </c>
      <c r="E85" s="23">
        <v>0.66</v>
      </c>
    </row>
    <row r="86" spans="1:5" x14ac:dyDescent="0.2">
      <c r="A86" s="6">
        <v>39042</v>
      </c>
      <c r="B86" s="2">
        <v>0.06</v>
      </c>
      <c r="D86" s="19">
        <v>39405</v>
      </c>
      <c r="E86" s="23">
        <v>0.85</v>
      </c>
    </row>
    <row r="87" spans="1:5" x14ac:dyDescent="0.2">
      <c r="A87" s="6">
        <v>39056</v>
      </c>
      <c r="D87" s="19">
        <v>39420</v>
      </c>
      <c r="E87" s="23">
        <v>0.43</v>
      </c>
    </row>
    <row r="88" spans="1:5" x14ac:dyDescent="0.2">
      <c r="A88" s="6"/>
      <c r="D88" s="19"/>
      <c r="E88" s="23"/>
    </row>
    <row r="89" spans="1:5" x14ac:dyDescent="0.2">
      <c r="A89" s="6"/>
      <c r="D89" s="19"/>
      <c r="E89" s="23"/>
    </row>
    <row r="90" spans="1:5" x14ac:dyDescent="0.2">
      <c r="A90" t="s">
        <v>37</v>
      </c>
      <c r="D90" s="18" t="s">
        <v>37</v>
      </c>
      <c r="E90" s="23"/>
    </row>
    <row r="91" spans="1:5" x14ac:dyDescent="0.2">
      <c r="A91" s="17">
        <v>38804</v>
      </c>
      <c r="D91" s="17">
        <v>39168</v>
      </c>
      <c r="E91" s="23"/>
    </row>
    <row r="92" spans="1:5" x14ac:dyDescent="0.2">
      <c r="A92" s="1">
        <v>38818</v>
      </c>
      <c r="B92" s="2">
        <v>0.04</v>
      </c>
      <c r="D92" s="17">
        <v>39182</v>
      </c>
      <c r="E92" s="23">
        <v>0.06</v>
      </c>
    </row>
    <row r="93" spans="1:5" x14ac:dyDescent="0.2">
      <c r="A93" s="1">
        <v>38832</v>
      </c>
      <c r="B93" s="2">
        <v>0.05</v>
      </c>
      <c r="D93" s="17">
        <v>39196</v>
      </c>
      <c r="E93" s="23">
        <v>0.05</v>
      </c>
    </row>
    <row r="94" spans="1:5" x14ac:dyDescent="0.2">
      <c r="A94" s="1">
        <v>38846</v>
      </c>
      <c r="B94" s="2">
        <v>0.06</v>
      </c>
      <c r="D94" s="17">
        <v>39210</v>
      </c>
      <c r="E94" s="23">
        <v>0.18</v>
      </c>
    </row>
    <row r="95" spans="1:5" x14ac:dyDescent="0.2">
      <c r="A95" s="6">
        <v>38860</v>
      </c>
      <c r="B95" s="2">
        <v>0.04</v>
      </c>
      <c r="D95" s="17">
        <v>39224</v>
      </c>
      <c r="E95" s="23">
        <v>0.15</v>
      </c>
    </row>
    <row r="96" spans="1:5" x14ac:dyDescent="0.2">
      <c r="A96" s="6">
        <v>38874</v>
      </c>
      <c r="B96" s="2">
        <v>0.03</v>
      </c>
      <c r="D96" s="19">
        <v>39238</v>
      </c>
      <c r="E96" s="23">
        <v>7.0000000000000007E-2</v>
      </c>
    </row>
    <row r="97" spans="1:5" x14ac:dyDescent="0.2">
      <c r="A97" s="6">
        <v>38888</v>
      </c>
      <c r="B97" s="2">
        <v>0.13</v>
      </c>
      <c r="D97" s="19">
        <v>39252</v>
      </c>
      <c r="E97" s="23">
        <v>0.02</v>
      </c>
    </row>
    <row r="98" spans="1:5" x14ac:dyDescent="0.2">
      <c r="A98" s="6">
        <v>38903</v>
      </c>
      <c r="D98" s="19">
        <v>39268</v>
      </c>
      <c r="E98" s="23"/>
    </row>
    <row r="99" spans="1:5" x14ac:dyDescent="0.2">
      <c r="A99" s="6">
        <v>38916</v>
      </c>
      <c r="B99" s="2">
        <v>0.06</v>
      </c>
      <c r="D99" s="19">
        <v>39282</v>
      </c>
      <c r="E99" s="23">
        <v>0.08</v>
      </c>
    </row>
    <row r="100" spans="1:5" x14ac:dyDescent="0.2">
      <c r="A100" s="6">
        <v>38930</v>
      </c>
      <c r="B100" s="2">
        <v>0.06</v>
      </c>
      <c r="D100" s="19">
        <v>39294</v>
      </c>
      <c r="E100" s="23">
        <v>0.06</v>
      </c>
    </row>
    <row r="101" spans="1:5" x14ac:dyDescent="0.2">
      <c r="A101" s="6">
        <v>38944</v>
      </c>
      <c r="B101" s="2">
        <v>0.06</v>
      </c>
      <c r="D101" s="19">
        <v>39308</v>
      </c>
      <c r="E101" s="23">
        <v>7.0000000000000007E-2</v>
      </c>
    </row>
    <row r="102" spans="1:5" x14ac:dyDescent="0.2">
      <c r="A102" s="6">
        <v>38958</v>
      </c>
      <c r="B102" s="2">
        <v>0.04</v>
      </c>
      <c r="D102" s="19">
        <v>39322</v>
      </c>
      <c r="E102" s="23">
        <v>0.25</v>
      </c>
    </row>
    <row r="103" spans="1:5" x14ac:dyDescent="0.2">
      <c r="A103" s="6">
        <v>38972</v>
      </c>
      <c r="B103" s="2">
        <v>0.06</v>
      </c>
      <c r="D103" s="19">
        <v>39336</v>
      </c>
      <c r="E103" s="23">
        <v>7.0000000000000007E-2</v>
      </c>
    </row>
    <row r="104" spans="1:5" x14ac:dyDescent="0.2">
      <c r="A104" s="6">
        <v>38985</v>
      </c>
      <c r="B104" s="2">
        <v>7.0000000000000007E-2</v>
      </c>
      <c r="D104" s="19">
        <v>39350</v>
      </c>
      <c r="E104" s="23">
        <v>0.03</v>
      </c>
    </row>
    <row r="105" spans="1:5" x14ac:dyDescent="0.2">
      <c r="A105" s="6">
        <v>39000</v>
      </c>
      <c r="B105" s="2">
        <v>0.05</v>
      </c>
      <c r="D105" s="19">
        <v>39364</v>
      </c>
      <c r="E105" s="23">
        <v>0.06</v>
      </c>
    </row>
    <row r="106" spans="1:5" x14ac:dyDescent="0.2">
      <c r="A106" s="6">
        <v>39014</v>
      </c>
      <c r="D106" s="19">
        <v>39378</v>
      </c>
      <c r="E106" s="23">
        <v>0.06</v>
      </c>
    </row>
    <row r="107" spans="1:5" x14ac:dyDescent="0.2">
      <c r="A107" s="6">
        <v>39028</v>
      </c>
      <c r="B107" s="2">
        <v>0.15</v>
      </c>
      <c r="D107" s="19">
        <v>39392</v>
      </c>
      <c r="E107" s="23">
        <v>0.32</v>
      </c>
    </row>
    <row r="108" spans="1:5" x14ac:dyDescent="0.2">
      <c r="A108" s="6">
        <v>39042</v>
      </c>
      <c r="D108" s="19">
        <v>39387</v>
      </c>
      <c r="E108" s="23"/>
    </row>
    <row r="109" spans="1:5" x14ac:dyDescent="0.2">
      <c r="A109" s="6">
        <v>39056</v>
      </c>
      <c r="B109" s="2">
        <v>0.06</v>
      </c>
      <c r="D109" s="19">
        <v>39420</v>
      </c>
      <c r="E109" s="23">
        <v>7.0000000000000007E-2</v>
      </c>
    </row>
    <row r="110" spans="1:5" x14ac:dyDescent="0.2">
      <c r="A110" s="6"/>
      <c r="D110" s="19"/>
      <c r="E110" s="23"/>
    </row>
    <row r="111" spans="1:5" x14ac:dyDescent="0.2">
      <c r="A111" s="6"/>
      <c r="D111" s="19"/>
      <c r="E111" s="23"/>
    </row>
    <row r="112" spans="1:5" x14ac:dyDescent="0.2">
      <c r="A112" t="s">
        <v>40</v>
      </c>
      <c r="D112" s="18" t="s">
        <v>40</v>
      </c>
      <c r="E112" s="23"/>
    </row>
    <row r="113" spans="1:5" x14ac:dyDescent="0.2">
      <c r="A113" s="1">
        <v>38804</v>
      </c>
      <c r="B113" s="2">
        <v>0.03</v>
      </c>
      <c r="D113" s="17">
        <v>39168</v>
      </c>
      <c r="E113" s="23"/>
    </row>
    <row r="114" spans="1:5" x14ac:dyDescent="0.2">
      <c r="A114" s="1">
        <v>38818</v>
      </c>
      <c r="B114" s="2">
        <v>0.03</v>
      </c>
      <c r="D114" s="17">
        <v>39182</v>
      </c>
      <c r="E114" s="23"/>
    </row>
    <row r="115" spans="1:5" x14ac:dyDescent="0.2">
      <c r="A115" s="1">
        <v>38832</v>
      </c>
      <c r="B115" s="2">
        <v>0.03</v>
      </c>
      <c r="D115" s="17">
        <v>39196</v>
      </c>
      <c r="E115" s="23"/>
    </row>
    <row r="116" spans="1:5" x14ac:dyDescent="0.2">
      <c r="A116" s="6">
        <v>38846</v>
      </c>
      <c r="B116" s="2">
        <v>0.05</v>
      </c>
      <c r="D116" s="17">
        <v>39210</v>
      </c>
      <c r="E116" s="23"/>
    </row>
    <row r="117" spans="1:5" x14ac:dyDescent="0.2">
      <c r="A117" s="6">
        <v>38860</v>
      </c>
      <c r="B117" s="2">
        <v>0.03</v>
      </c>
      <c r="D117" s="17">
        <v>39224</v>
      </c>
      <c r="E117" s="23">
        <v>0.06</v>
      </c>
    </row>
    <row r="118" spans="1:5" x14ac:dyDescent="0.2">
      <c r="A118" s="6">
        <v>38874</v>
      </c>
      <c r="D118" s="17">
        <v>39238</v>
      </c>
      <c r="E118" s="23"/>
    </row>
    <row r="119" spans="1:5" x14ac:dyDescent="0.2">
      <c r="A119" s="6">
        <v>38888</v>
      </c>
      <c r="B119" s="2">
        <v>0.28999999999999998</v>
      </c>
      <c r="D119" s="19">
        <v>39252</v>
      </c>
      <c r="E119" s="23"/>
    </row>
    <row r="120" spans="1:5" x14ac:dyDescent="0.2">
      <c r="A120" s="6">
        <v>38903</v>
      </c>
      <c r="B120" s="2">
        <v>0.05</v>
      </c>
      <c r="D120" s="19">
        <v>39268</v>
      </c>
      <c r="E120" s="23">
        <v>7.0000000000000007E-2</v>
      </c>
    </row>
    <row r="121" spans="1:5" x14ac:dyDescent="0.2">
      <c r="A121" s="6">
        <v>38916</v>
      </c>
      <c r="D121" s="19">
        <v>39282</v>
      </c>
      <c r="E121" s="23">
        <v>0.19</v>
      </c>
    </row>
    <row r="122" spans="1:5" x14ac:dyDescent="0.2">
      <c r="A122" s="6">
        <v>38930</v>
      </c>
      <c r="B122" s="2">
        <v>0.06</v>
      </c>
      <c r="D122" s="19">
        <v>39294</v>
      </c>
      <c r="E122" s="23">
        <v>0.05</v>
      </c>
    </row>
    <row r="123" spans="1:5" x14ac:dyDescent="0.2">
      <c r="A123" s="6">
        <v>38944</v>
      </c>
      <c r="B123" s="2">
        <v>0.05</v>
      </c>
      <c r="D123" s="19">
        <v>39308</v>
      </c>
      <c r="E123" s="23">
        <v>0.06</v>
      </c>
    </row>
    <row r="124" spans="1:5" x14ac:dyDescent="0.2">
      <c r="A124" s="6" t="s">
        <v>277</v>
      </c>
      <c r="D124" s="19">
        <v>39322</v>
      </c>
      <c r="E124" s="23"/>
    </row>
    <row r="125" spans="1:5" x14ac:dyDescent="0.2">
      <c r="A125" s="6">
        <v>38972</v>
      </c>
      <c r="B125" s="2">
        <v>0.05</v>
      </c>
      <c r="D125" s="19">
        <v>39336</v>
      </c>
      <c r="E125" s="23">
        <v>0.04</v>
      </c>
    </row>
    <row r="126" spans="1:5" x14ac:dyDescent="0.2">
      <c r="A126" s="6">
        <v>38985</v>
      </c>
      <c r="B126" s="2">
        <v>0.06</v>
      </c>
      <c r="D126" s="19">
        <v>39350</v>
      </c>
      <c r="E126" s="23"/>
    </row>
    <row r="127" spans="1:5" x14ac:dyDescent="0.2">
      <c r="A127" s="6">
        <v>39000</v>
      </c>
      <c r="D127" s="19">
        <v>39364</v>
      </c>
      <c r="E127" s="23"/>
    </row>
    <row r="128" spans="1:5" x14ac:dyDescent="0.2">
      <c r="A128" s="6">
        <v>39014</v>
      </c>
      <c r="D128" s="19">
        <v>39378</v>
      </c>
      <c r="E128" s="23"/>
    </row>
    <row r="129" spans="1:5" x14ac:dyDescent="0.2">
      <c r="A129" s="6">
        <v>39028</v>
      </c>
      <c r="D129" s="19">
        <v>39392</v>
      </c>
      <c r="E129" s="23"/>
    </row>
    <row r="130" spans="1:5" x14ac:dyDescent="0.2">
      <c r="A130" s="6">
        <v>39042</v>
      </c>
      <c r="B130" s="2">
        <v>0.05</v>
      </c>
      <c r="D130" s="19">
        <v>39405</v>
      </c>
      <c r="E130" s="23"/>
    </row>
    <row r="131" spans="1:5" x14ac:dyDescent="0.2">
      <c r="A131" s="6">
        <v>39056</v>
      </c>
      <c r="D131" s="19">
        <v>39420</v>
      </c>
      <c r="E131" s="23"/>
    </row>
    <row r="132" spans="1:5" x14ac:dyDescent="0.2">
      <c r="A132" s="6"/>
      <c r="D132" s="19"/>
      <c r="E132" s="23"/>
    </row>
    <row r="133" spans="1:5" x14ac:dyDescent="0.2">
      <c r="A133" s="6"/>
      <c r="D133" s="19"/>
      <c r="E133" s="23"/>
    </row>
    <row r="134" spans="1:5" x14ac:dyDescent="0.2">
      <c r="A134" t="s">
        <v>42</v>
      </c>
      <c r="D134" s="18" t="s">
        <v>42</v>
      </c>
      <c r="E134" s="23"/>
    </row>
    <row r="135" spans="1:5" x14ac:dyDescent="0.2">
      <c r="A135" s="1">
        <v>38804</v>
      </c>
      <c r="D135" s="17">
        <v>39168</v>
      </c>
      <c r="E135" s="23">
        <v>0.06</v>
      </c>
    </row>
    <row r="136" spans="1:5" x14ac:dyDescent="0.2">
      <c r="A136" s="1">
        <v>38818</v>
      </c>
      <c r="B136" s="2">
        <v>0.05</v>
      </c>
      <c r="D136" s="17">
        <v>39182</v>
      </c>
      <c r="E136" s="23">
        <v>0.06</v>
      </c>
    </row>
    <row r="137" spans="1:5" x14ac:dyDescent="0.2">
      <c r="A137" s="1">
        <v>38832</v>
      </c>
      <c r="B137" s="2">
        <v>0.03</v>
      </c>
      <c r="D137" s="17">
        <v>39196</v>
      </c>
      <c r="E137" s="23">
        <v>0.05</v>
      </c>
    </row>
    <row r="138" spans="1:5" x14ac:dyDescent="0.2">
      <c r="A138" s="6">
        <v>38846</v>
      </c>
      <c r="B138" s="2">
        <v>0.04</v>
      </c>
      <c r="D138" s="17">
        <v>39210</v>
      </c>
      <c r="E138" s="23"/>
    </row>
    <row r="139" spans="1:5" x14ac:dyDescent="0.2">
      <c r="A139" s="6">
        <v>38860</v>
      </c>
      <c r="B139" s="2">
        <v>0.03</v>
      </c>
      <c r="D139" s="17">
        <v>39224</v>
      </c>
      <c r="E139" s="23">
        <v>0.06</v>
      </c>
    </row>
    <row r="140" spans="1:5" x14ac:dyDescent="0.2">
      <c r="A140" s="6">
        <v>38874</v>
      </c>
      <c r="B140" s="2">
        <v>0.03</v>
      </c>
      <c r="D140" s="17">
        <v>39238</v>
      </c>
      <c r="E140" s="23">
        <v>0.03</v>
      </c>
    </row>
    <row r="141" spans="1:5" x14ac:dyDescent="0.2">
      <c r="A141" s="6">
        <v>38888</v>
      </c>
      <c r="B141" s="2">
        <v>0.11</v>
      </c>
      <c r="D141" s="17">
        <v>39252</v>
      </c>
      <c r="E141" s="23">
        <v>0.06</v>
      </c>
    </row>
    <row r="142" spans="1:5" x14ac:dyDescent="0.2">
      <c r="A142" s="6">
        <v>38903</v>
      </c>
      <c r="B142" s="2">
        <v>0.05</v>
      </c>
      <c r="D142" s="19">
        <v>39268</v>
      </c>
      <c r="E142" s="23">
        <v>7.0000000000000007E-2</v>
      </c>
    </row>
    <row r="143" spans="1:5" x14ac:dyDescent="0.2">
      <c r="A143" s="6">
        <v>38916</v>
      </c>
      <c r="B143" s="2">
        <v>0.06</v>
      </c>
      <c r="D143" s="19">
        <v>39282</v>
      </c>
      <c r="E143" s="23">
        <v>0.16</v>
      </c>
    </row>
    <row r="144" spans="1:5" x14ac:dyDescent="0.2">
      <c r="A144" s="6">
        <v>38930</v>
      </c>
      <c r="B144" s="2">
        <v>0.06</v>
      </c>
      <c r="D144" s="19">
        <v>39294</v>
      </c>
      <c r="E144" s="23">
        <v>0.04</v>
      </c>
    </row>
    <row r="145" spans="1:5" x14ac:dyDescent="0.2">
      <c r="A145" s="6">
        <v>38944</v>
      </c>
      <c r="D145" s="19">
        <v>39308</v>
      </c>
      <c r="E145" s="23">
        <v>0.06</v>
      </c>
    </row>
    <row r="146" spans="1:5" x14ac:dyDescent="0.2">
      <c r="A146" s="6">
        <v>38958</v>
      </c>
      <c r="B146" s="2">
        <v>0.03</v>
      </c>
      <c r="D146" s="19">
        <v>39322</v>
      </c>
      <c r="E146" s="23">
        <v>0.06</v>
      </c>
    </row>
    <row r="147" spans="1:5" x14ac:dyDescent="0.2">
      <c r="A147" s="6">
        <v>38972</v>
      </c>
      <c r="B147" s="2">
        <v>0.05</v>
      </c>
      <c r="D147" s="19">
        <v>39336</v>
      </c>
      <c r="E147" s="23">
        <v>0.06</v>
      </c>
    </row>
    <row r="148" spans="1:5" x14ac:dyDescent="0.2">
      <c r="A148" s="6">
        <v>38985</v>
      </c>
      <c r="B148" s="2">
        <v>0.06</v>
      </c>
      <c r="D148" s="19">
        <v>39350</v>
      </c>
      <c r="E148" s="23">
        <v>0.06</v>
      </c>
    </row>
    <row r="149" spans="1:5" x14ac:dyDescent="0.2">
      <c r="A149" s="6">
        <v>39000</v>
      </c>
      <c r="D149" s="19">
        <v>39364</v>
      </c>
      <c r="E149" s="23">
        <v>0.11</v>
      </c>
    </row>
    <row r="150" spans="1:5" x14ac:dyDescent="0.2">
      <c r="A150" s="6">
        <v>39014</v>
      </c>
      <c r="B150" s="2">
        <v>0.05</v>
      </c>
      <c r="D150" s="19">
        <v>39378</v>
      </c>
      <c r="E150" s="23">
        <v>0.06</v>
      </c>
    </row>
    <row r="151" spans="1:5" x14ac:dyDescent="0.2">
      <c r="A151" s="6">
        <v>39028</v>
      </c>
      <c r="B151" s="2">
        <v>0.06</v>
      </c>
      <c r="D151" s="19">
        <v>39392</v>
      </c>
      <c r="E151" s="23">
        <v>0.19</v>
      </c>
    </row>
    <row r="152" spans="1:5" x14ac:dyDescent="0.2">
      <c r="A152" s="6">
        <v>39042</v>
      </c>
      <c r="B152" s="2">
        <v>0.06</v>
      </c>
      <c r="D152" s="19">
        <v>39405</v>
      </c>
      <c r="E152" s="23">
        <v>7.0000000000000007E-2</v>
      </c>
    </row>
    <row r="153" spans="1:5" x14ac:dyDescent="0.2">
      <c r="A153" s="6">
        <v>39056</v>
      </c>
      <c r="B153" s="2">
        <v>0.05</v>
      </c>
      <c r="D153" s="19">
        <v>39420</v>
      </c>
      <c r="E153" s="23">
        <v>0.06</v>
      </c>
    </row>
    <row r="154" spans="1:5" x14ac:dyDescent="0.2">
      <c r="A154" s="6"/>
      <c r="D154" s="19"/>
      <c r="E154" s="23"/>
    </row>
    <row r="155" spans="1:5" x14ac:dyDescent="0.2">
      <c r="A155" s="6"/>
      <c r="D155" s="19"/>
      <c r="E155" s="23"/>
    </row>
    <row r="156" spans="1:5" x14ac:dyDescent="0.2">
      <c r="A156" t="s">
        <v>43</v>
      </c>
      <c r="D156" s="18" t="s">
        <v>43</v>
      </c>
      <c r="E156" s="23"/>
    </row>
    <row r="157" spans="1:5" x14ac:dyDescent="0.2">
      <c r="A157" s="1">
        <v>38804</v>
      </c>
      <c r="B157" s="2">
        <v>0.03</v>
      </c>
      <c r="D157" s="17">
        <v>39168</v>
      </c>
      <c r="E157" s="23">
        <v>0.06</v>
      </c>
    </row>
    <row r="158" spans="1:5" x14ac:dyDescent="0.2">
      <c r="A158" s="1">
        <v>38818</v>
      </c>
      <c r="B158" s="2">
        <v>0.03</v>
      </c>
      <c r="D158" s="17">
        <v>39182</v>
      </c>
      <c r="E158" s="23">
        <v>7.0000000000000007E-2</v>
      </c>
    </row>
    <row r="159" spans="1:5" x14ac:dyDescent="0.2">
      <c r="A159" s="1">
        <v>38832</v>
      </c>
      <c r="D159" s="17">
        <v>39196</v>
      </c>
      <c r="E159" s="23">
        <v>0.06</v>
      </c>
    </row>
    <row r="160" spans="1:5" x14ac:dyDescent="0.2">
      <c r="A160" s="1">
        <v>38846</v>
      </c>
      <c r="D160" s="17">
        <v>39210</v>
      </c>
      <c r="E160" s="23">
        <v>0.06</v>
      </c>
    </row>
    <row r="161" spans="1:5" x14ac:dyDescent="0.2">
      <c r="A161" s="6">
        <v>38860</v>
      </c>
      <c r="D161" s="17">
        <v>39224</v>
      </c>
      <c r="E161" s="23">
        <v>7.0000000000000007E-2</v>
      </c>
    </row>
    <row r="162" spans="1:5" x14ac:dyDescent="0.2">
      <c r="A162" s="6">
        <v>38874</v>
      </c>
      <c r="B162" s="2">
        <v>0.03</v>
      </c>
      <c r="D162" s="19">
        <v>39238</v>
      </c>
      <c r="E162" s="23">
        <v>7.0000000000000007E-2</v>
      </c>
    </row>
    <row r="163" spans="1:5" x14ac:dyDescent="0.2">
      <c r="A163" s="6">
        <v>38888</v>
      </c>
      <c r="B163" s="2">
        <v>0.27</v>
      </c>
      <c r="D163" s="19">
        <v>39252</v>
      </c>
      <c r="E163" s="23">
        <v>7.0000000000000007E-2</v>
      </c>
    </row>
    <row r="164" spans="1:5" x14ac:dyDescent="0.2">
      <c r="A164" s="6">
        <v>38903</v>
      </c>
      <c r="B164" s="2">
        <v>0.14000000000000001</v>
      </c>
      <c r="D164" s="19">
        <v>39268</v>
      </c>
      <c r="E164" s="23">
        <v>0.14000000000000001</v>
      </c>
    </row>
    <row r="165" spans="1:5" x14ac:dyDescent="0.2">
      <c r="A165" s="6">
        <v>38916</v>
      </c>
      <c r="B165" s="2">
        <v>0.06</v>
      </c>
      <c r="D165" s="19">
        <v>39282</v>
      </c>
      <c r="E165" s="23">
        <v>7.0000000000000007E-2</v>
      </c>
    </row>
    <row r="166" spans="1:5" x14ac:dyDescent="0.2">
      <c r="A166" s="6">
        <v>38930</v>
      </c>
      <c r="B166" s="2">
        <v>0.06</v>
      </c>
      <c r="D166" s="19">
        <v>39294</v>
      </c>
      <c r="E166" s="23">
        <v>0.05</v>
      </c>
    </row>
    <row r="167" spans="1:5" x14ac:dyDescent="0.2">
      <c r="A167" s="6">
        <v>38944</v>
      </c>
      <c r="B167" s="2">
        <v>0.06</v>
      </c>
      <c r="D167" s="19">
        <v>39308</v>
      </c>
      <c r="E167" s="23">
        <v>0.06</v>
      </c>
    </row>
    <row r="168" spans="1:5" x14ac:dyDescent="0.2">
      <c r="A168" s="6">
        <v>38958</v>
      </c>
      <c r="B168" s="2">
        <v>0.09</v>
      </c>
      <c r="D168" s="19">
        <v>39322</v>
      </c>
      <c r="E168" s="23">
        <v>0.26</v>
      </c>
    </row>
    <row r="169" spans="1:5" x14ac:dyDescent="0.2">
      <c r="A169" s="6">
        <v>38972</v>
      </c>
      <c r="B169" s="2">
        <v>0.05</v>
      </c>
      <c r="D169" s="19">
        <v>39336</v>
      </c>
      <c r="E169" s="23">
        <v>0.04</v>
      </c>
    </row>
    <row r="170" spans="1:5" x14ac:dyDescent="0.2">
      <c r="A170" s="6">
        <v>38985</v>
      </c>
      <c r="B170" s="2">
        <v>0.06</v>
      </c>
      <c r="D170" s="19">
        <v>39350</v>
      </c>
      <c r="E170" s="23">
        <v>7.0000000000000007E-2</v>
      </c>
    </row>
    <row r="171" spans="1:5" x14ac:dyDescent="0.2">
      <c r="A171" s="6">
        <v>39000</v>
      </c>
      <c r="B171" s="2">
        <v>0.06</v>
      </c>
      <c r="D171" s="19">
        <v>39364</v>
      </c>
      <c r="E171" s="23">
        <v>0.35</v>
      </c>
    </row>
    <row r="172" spans="1:5" x14ac:dyDescent="0.2">
      <c r="A172" s="6">
        <v>39014</v>
      </c>
      <c r="B172" s="2">
        <v>0.05</v>
      </c>
      <c r="D172" s="19">
        <v>39378</v>
      </c>
      <c r="E172" s="23">
        <v>0.08</v>
      </c>
    </row>
    <row r="173" spans="1:5" x14ac:dyDescent="0.2">
      <c r="A173" s="6">
        <v>39028</v>
      </c>
      <c r="B173" s="2">
        <v>7.0000000000000007E-2</v>
      </c>
      <c r="D173" s="19">
        <v>39392</v>
      </c>
      <c r="E173" s="23">
        <v>0.08</v>
      </c>
    </row>
    <row r="174" spans="1:5" x14ac:dyDescent="0.2">
      <c r="A174" s="6">
        <v>39042</v>
      </c>
      <c r="D174" s="1">
        <v>39405</v>
      </c>
      <c r="E174" s="23"/>
    </row>
    <row r="175" spans="1:5" x14ac:dyDescent="0.2">
      <c r="A175" s="6">
        <v>39056</v>
      </c>
      <c r="B175" s="2">
        <v>0.06</v>
      </c>
      <c r="D175" s="1">
        <v>39420</v>
      </c>
      <c r="E175" s="23">
        <v>7.0000000000000007E-2</v>
      </c>
    </row>
    <row r="176" spans="1:5" x14ac:dyDescent="0.2">
      <c r="A176" s="6"/>
      <c r="D176" s="19"/>
      <c r="E176" s="23"/>
    </row>
    <row r="177" spans="1:5" x14ac:dyDescent="0.2">
      <c r="A177" s="6"/>
      <c r="D177" s="19"/>
      <c r="E177" s="23"/>
    </row>
    <row r="178" spans="1:5" x14ac:dyDescent="0.2">
      <c r="A178" t="s">
        <v>45</v>
      </c>
      <c r="D178" s="18" t="s">
        <v>45</v>
      </c>
      <c r="E178" s="23"/>
    </row>
    <row r="179" spans="1:5" x14ac:dyDescent="0.2">
      <c r="A179" s="1">
        <v>38804</v>
      </c>
      <c r="B179" s="2">
        <v>0.04</v>
      </c>
      <c r="D179" s="17">
        <v>39168</v>
      </c>
      <c r="E179" s="23">
        <v>0.11</v>
      </c>
    </row>
    <row r="180" spans="1:5" x14ac:dyDescent="0.2">
      <c r="A180" s="1">
        <v>38818</v>
      </c>
      <c r="B180" s="2">
        <v>0.04</v>
      </c>
      <c r="D180" s="17">
        <v>39182</v>
      </c>
      <c r="E180" s="23">
        <v>7.0000000000000007E-2</v>
      </c>
    </row>
    <row r="181" spans="1:5" x14ac:dyDescent="0.2">
      <c r="A181" s="1">
        <v>38832</v>
      </c>
      <c r="B181" s="2">
        <v>0.04</v>
      </c>
      <c r="D181" s="17">
        <v>39196</v>
      </c>
      <c r="E181" s="23">
        <v>7.0000000000000007E-2</v>
      </c>
    </row>
    <row r="182" spans="1:5" x14ac:dyDescent="0.2">
      <c r="A182" s="1">
        <v>38846</v>
      </c>
      <c r="D182" s="17">
        <v>39210</v>
      </c>
      <c r="E182" s="23"/>
    </row>
    <row r="183" spans="1:5" x14ac:dyDescent="0.2">
      <c r="A183" s="6">
        <v>38860</v>
      </c>
      <c r="B183" s="2">
        <v>0.04</v>
      </c>
      <c r="D183" s="17">
        <v>39224</v>
      </c>
      <c r="E183" s="23"/>
    </row>
    <row r="184" spans="1:5" x14ac:dyDescent="0.2">
      <c r="A184" s="6">
        <v>38874</v>
      </c>
      <c r="D184" s="17">
        <v>39238</v>
      </c>
      <c r="E184" s="23"/>
    </row>
    <row r="185" spans="1:5" x14ac:dyDescent="0.2">
      <c r="A185" s="6">
        <v>38888</v>
      </c>
      <c r="B185" s="2">
        <v>0.14000000000000001</v>
      </c>
      <c r="D185" s="17">
        <v>39252</v>
      </c>
      <c r="E185" s="23">
        <v>7.0000000000000007E-2</v>
      </c>
    </row>
    <row r="186" spans="1:5" x14ac:dyDescent="0.2">
      <c r="A186" s="6">
        <v>38903</v>
      </c>
      <c r="D186" s="17">
        <v>39268</v>
      </c>
      <c r="E186" s="23">
        <v>7.0000000000000007E-2</v>
      </c>
    </row>
    <row r="187" spans="1:5" x14ac:dyDescent="0.2">
      <c r="A187" s="6">
        <v>38916</v>
      </c>
      <c r="D187" s="17">
        <v>39282</v>
      </c>
      <c r="E187" s="23"/>
    </row>
    <row r="188" spans="1:5" x14ac:dyDescent="0.2">
      <c r="A188" s="6">
        <v>38930</v>
      </c>
      <c r="B188" s="2">
        <v>0.08</v>
      </c>
      <c r="D188" s="17">
        <v>39294</v>
      </c>
      <c r="E188" s="23">
        <v>7.0000000000000007E-2</v>
      </c>
    </row>
    <row r="189" spans="1:5" x14ac:dyDescent="0.2">
      <c r="A189" s="6">
        <v>38944</v>
      </c>
      <c r="B189" s="2">
        <v>7.0000000000000007E-2</v>
      </c>
      <c r="D189" s="17">
        <v>39308</v>
      </c>
      <c r="E189" s="23">
        <v>0.08</v>
      </c>
    </row>
    <row r="190" spans="1:5" x14ac:dyDescent="0.2">
      <c r="A190" s="6">
        <v>38958</v>
      </c>
      <c r="D190" s="17">
        <v>39322</v>
      </c>
      <c r="E190" s="23"/>
    </row>
    <row r="191" spans="1:5" x14ac:dyDescent="0.2">
      <c r="A191" s="6">
        <v>38972</v>
      </c>
      <c r="D191" s="17">
        <v>39336</v>
      </c>
      <c r="E191" s="23"/>
    </row>
    <row r="192" spans="1:5" x14ac:dyDescent="0.2">
      <c r="A192" s="6">
        <v>38985</v>
      </c>
      <c r="D192" s="17">
        <v>39350</v>
      </c>
      <c r="E192" s="23">
        <v>0.06</v>
      </c>
    </row>
    <row r="193" spans="1:5" x14ac:dyDescent="0.2">
      <c r="A193" s="6">
        <v>39000</v>
      </c>
      <c r="B193" s="2">
        <v>7.0000000000000007E-2</v>
      </c>
      <c r="D193" s="17">
        <v>39364</v>
      </c>
      <c r="E193" s="23">
        <v>6.85</v>
      </c>
    </row>
    <row r="194" spans="1:5" x14ac:dyDescent="0.2">
      <c r="A194" s="6">
        <v>39014</v>
      </c>
      <c r="D194" s="17">
        <v>39378</v>
      </c>
      <c r="E194" s="23">
        <v>7.0000000000000007E-2</v>
      </c>
    </row>
    <row r="195" spans="1:5" x14ac:dyDescent="0.2">
      <c r="A195" s="6">
        <v>39028</v>
      </c>
      <c r="D195" s="17">
        <v>39392</v>
      </c>
      <c r="E195" s="23">
        <v>0.53</v>
      </c>
    </row>
    <row r="196" spans="1:5" x14ac:dyDescent="0.2">
      <c r="A196" s="6">
        <v>39042</v>
      </c>
      <c r="D196" s="19">
        <v>39405</v>
      </c>
      <c r="E196" s="23">
        <v>0.08</v>
      </c>
    </row>
    <row r="197" spans="1:5" x14ac:dyDescent="0.2">
      <c r="A197" s="6">
        <v>39056</v>
      </c>
      <c r="D197" s="19">
        <v>39420</v>
      </c>
      <c r="E197" s="23">
        <v>7.0000000000000007E-2</v>
      </c>
    </row>
    <row r="198" spans="1:5" x14ac:dyDescent="0.2">
      <c r="A198" s="6"/>
      <c r="D198" s="17"/>
      <c r="E198" s="23"/>
    </row>
    <row r="199" spans="1:5" x14ac:dyDescent="0.2">
      <c r="A199" s="6"/>
      <c r="D199" s="17"/>
      <c r="E199" s="23"/>
    </row>
    <row r="200" spans="1:5" x14ac:dyDescent="0.2">
      <c r="A200" t="s">
        <v>49</v>
      </c>
      <c r="D200" s="18" t="s">
        <v>49</v>
      </c>
      <c r="E200" s="23"/>
    </row>
    <row r="201" spans="1:5" x14ac:dyDescent="0.2">
      <c r="A201" s="1">
        <v>38804</v>
      </c>
      <c r="B201" s="2">
        <v>0.05</v>
      </c>
      <c r="D201" s="17">
        <v>39168</v>
      </c>
      <c r="E201" s="23">
        <v>0.06</v>
      </c>
    </row>
    <row r="202" spans="1:5" x14ac:dyDescent="0.2">
      <c r="A202" s="1">
        <v>38818</v>
      </c>
      <c r="D202" s="17">
        <v>39182</v>
      </c>
      <c r="E202" s="23">
        <v>7.0000000000000007E-2</v>
      </c>
    </row>
    <row r="203" spans="1:5" x14ac:dyDescent="0.2">
      <c r="A203" s="1">
        <v>38832</v>
      </c>
      <c r="B203" s="2">
        <v>0.03</v>
      </c>
      <c r="D203" s="17">
        <v>39196</v>
      </c>
      <c r="E203" s="23">
        <v>0.06</v>
      </c>
    </row>
    <row r="204" spans="1:5" x14ac:dyDescent="0.2">
      <c r="A204" s="1">
        <v>38846</v>
      </c>
      <c r="B204" s="2">
        <v>0.06</v>
      </c>
      <c r="D204" s="17">
        <v>39210</v>
      </c>
      <c r="E204" s="23">
        <v>0.06</v>
      </c>
    </row>
    <row r="205" spans="1:5" x14ac:dyDescent="0.2">
      <c r="A205" s="6">
        <v>38860</v>
      </c>
      <c r="D205" s="17">
        <v>39224</v>
      </c>
      <c r="E205" s="23">
        <v>0.06</v>
      </c>
    </row>
    <row r="206" spans="1:5" x14ac:dyDescent="0.2">
      <c r="A206" s="6">
        <v>38874</v>
      </c>
      <c r="B206" s="2">
        <v>0.04</v>
      </c>
      <c r="D206" s="17">
        <v>39238</v>
      </c>
      <c r="E206" s="23">
        <v>0.06</v>
      </c>
    </row>
    <row r="207" spans="1:5" x14ac:dyDescent="0.2">
      <c r="A207" s="6">
        <v>38888</v>
      </c>
      <c r="B207" s="2">
        <v>0.12</v>
      </c>
      <c r="D207" s="17">
        <v>39252</v>
      </c>
      <c r="E207" s="23">
        <v>0.16</v>
      </c>
    </row>
    <row r="208" spans="1:5" x14ac:dyDescent="0.2">
      <c r="A208" s="6">
        <v>38903</v>
      </c>
      <c r="B208" s="2">
        <v>0.03</v>
      </c>
      <c r="D208" s="17">
        <v>39268</v>
      </c>
      <c r="E208" s="23">
        <v>0.06</v>
      </c>
    </row>
    <row r="209" spans="1:5" x14ac:dyDescent="0.2">
      <c r="A209" s="6">
        <v>38916</v>
      </c>
      <c r="B209" s="2">
        <v>0.06</v>
      </c>
      <c r="D209" s="17">
        <v>39282</v>
      </c>
      <c r="E209" s="23">
        <v>7.0000000000000007E-2</v>
      </c>
    </row>
    <row r="210" spans="1:5" x14ac:dyDescent="0.2">
      <c r="A210" s="6">
        <v>38930</v>
      </c>
      <c r="B210" s="2">
        <v>7.0000000000000007E-2</v>
      </c>
      <c r="D210" s="19">
        <v>39294</v>
      </c>
      <c r="E210" s="23">
        <v>0.05</v>
      </c>
    </row>
    <row r="211" spans="1:5" x14ac:dyDescent="0.2">
      <c r="A211" s="6">
        <v>38944</v>
      </c>
      <c r="B211" s="2">
        <v>0.06</v>
      </c>
      <c r="D211" s="19">
        <v>39308</v>
      </c>
      <c r="E211" s="23">
        <v>0.06</v>
      </c>
    </row>
    <row r="212" spans="1:5" x14ac:dyDescent="0.2">
      <c r="A212" s="6">
        <v>38958</v>
      </c>
      <c r="B212" s="2">
        <v>0.04</v>
      </c>
      <c r="D212" s="1">
        <v>39322</v>
      </c>
      <c r="E212" s="23"/>
    </row>
    <row r="213" spans="1:5" x14ac:dyDescent="0.2">
      <c r="A213" s="6">
        <v>38972</v>
      </c>
      <c r="D213" s="19">
        <v>39336</v>
      </c>
      <c r="E213" s="23">
        <v>0.12</v>
      </c>
    </row>
    <row r="214" spans="1:5" x14ac:dyDescent="0.2">
      <c r="A214" s="6">
        <v>38985</v>
      </c>
      <c r="D214" s="19">
        <v>39350</v>
      </c>
      <c r="E214" s="23"/>
    </row>
    <row r="215" spans="1:5" x14ac:dyDescent="0.2">
      <c r="A215" s="6"/>
      <c r="D215" s="19">
        <v>39364</v>
      </c>
      <c r="E215" s="23">
        <v>7.0000000000000007E-2</v>
      </c>
    </row>
    <row r="216" spans="1:5" x14ac:dyDescent="0.2">
      <c r="A216" s="6"/>
      <c r="D216" s="19">
        <v>39378</v>
      </c>
      <c r="E216" s="23">
        <v>0.05</v>
      </c>
    </row>
    <row r="217" spans="1:5" x14ac:dyDescent="0.2">
      <c r="A217" s="6"/>
      <c r="D217" s="19">
        <v>39392</v>
      </c>
      <c r="E217" s="23">
        <v>0.33</v>
      </c>
    </row>
    <row r="218" spans="1:5" x14ac:dyDescent="0.2">
      <c r="A218" s="6"/>
      <c r="D218" s="19">
        <v>39405</v>
      </c>
      <c r="E218" s="23">
        <v>7.0000000000000007E-2</v>
      </c>
    </row>
    <row r="219" spans="1:5" x14ac:dyDescent="0.2">
      <c r="A219" s="6"/>
      <c r="D219" s="19">
        <v>39420</v>
      </c>
      <c r="E219" s="23">
        <v>0.06</v>
      </c>
    </row>
    <row r="220" spans="1:5" x14ac:dyDescent="0.2">
      <c r="A220" s="6"/>
      <c r="D220" s="19"/>
      <c r="E220" s="23"/>
    </row>
    <row r="221" spans="1:5" x14ac:dyDescent="0.2">
      <c r="A221" s="6"/>
      <c r="D221" s="19"/>
      <c r="E221" s="23"/>
    </row>
    <row r="222" spans="1:5" x14ac:dyDescent="0.2">
      <c r="A222" t="s">
        <v>52</v>
      </c>
      <c r="D222" s="18" t="s">
        <v>52</v>
      </c>
      <c r="E222" s="23"/>
    </row>
    <row r="223" spans="1:5" x14ac:dyDescent="0.2">
      <c r="A223" s="12">
        <v>38804</v>
      </c>
      <c r="B223" s="2">
        <v>0.01</v>
      </c>
      <c r="D223" s="17">
        <v>39168</v>
      </c>
      <c r="E223" s="23">
        <v>0.06</v>
      </c>
    </row>
    <row r="224" spans="1:5" x14ac:dyDescent="0.2">
      <c r="A224" s="1">
        <v>38818</v>
      </c>
      <c r="D224" s="17">
        <v>39182</v>
      </c>
      <c r="E224" s="23">
        <v>0.06</v>
      </c>
    </row>
    <row r="225" spans="1:5" x14ac:dyDescent="0.2">
      <c r="A225" s="1">
        <v>38832</v>
      </c>
      <c r="B225" s="2">
        <v>0.03</v>
      </c>
      <c r="D225" s="17">
        <v>39196</v>
      </c>
      <c r="E225" s="23">
        <v>0.06</v>
      </c>
    </row>
    <row r="226" spans="1:5" x14ac:dyDescent="0.2">
      <c r="A226" s="1">
        <v>38846</v>
      </c>
      <c r="B226" s="2">
        <v>7.0000000000000007E-2</v>
      </c>
      <c r="D226" s="17">
        <v>39210</v>
      </c>
      <c r="E226" s="23"/>
    </row>
    <row r="227" spans="1:5" x14ac:dyDescent="0.2">
      <c r="A227" s="6">
        <v>38860</v>
      </c>
      <c r="B227" s="2">
        <v>0.03</v>
      </c>
      <c r="D227" s="17">
        <v>39224</v>
      </c>
      <c r="E227" s="23">
        <v>0.11</v>
      </c>
    </row>
    <row r="228" spans="1:5" x14ac:dyDescent="0.2">
      <c r="A228" s="6">
        <v>38874</v>
      </c>
      <c r="B228" s="2">
        <v>0.06</v>
      </c>
      <c r="D228" s="19">
        <v>39238</v>
      </c>
      <c r="E228" s="23">
        <v>7.0000000000000007E-2</v>
      </c>
    </row>
    <row r="229" spans="1:5" x14ac:dyDescent="0.2">
      <c r="A229" s="6"/>
      <c r="D229" s="19">
        <v>39252</v>
      </c>
      <c r="E229" s="23">
        <v>7.0000000000000007E-2</v>
      </c>
    </row>
    <row r="230" spans="1:5" x14ac:dyDescent="0.2">
      <c r="A230" s="6">
        <v>38903</v>
      </c>
      <c r="B230" s="2">
        <v>0.05</v>
      </c>
      <c r="D230" s="19">
        <v>39268</v>
      </c>
      <c r="E230" s="23">
        <v>0.1</v>
      </c>
    </row>
    <row r="231" spans="1:5" x14ac:dyDescent="0.2">
      <c r="A231" s="6">
        <v>38916</v>
      </c>
      <c r="B231" s="2">
        <v>0.05</v>
      </c>
      <c r="D231" s="19">
        <v>39282</v>
      </c>
      <c r="E231" s="23">
        <v>0.08</v>
      </c>
    </row>
    <row r="232" spans="1:5" x14ac:dyDescent="0.2">
      <c r="A232" s="6">
        <v>38930</v>
      </c>
      <c r="B232" s="2">
        <v>0.06</v>
      </c>
      <c r="D232" s="19">
        <v>39294</v>
      </c>
      <c r="E232" s="23">
        <v>0.06</v>
      </c>
    </row>
    <row r="233" spans="1:5" x14ac:dyDescent="0.2">
      <c r="A233" s="6" t="s">
        <v>278</v>
      </c>
      <c r="B233" s="2">
        <v>0.06</v>
      </c>
      <c r="D233" s="19">
        <v>39308</v>
      </c>
      <c r="E233" s="23">
        <v>7.0000000000000007E-2</v>
      </c>
    </row>
    <row r="234" spans="1:5" x14ac:dyDescent="0.2">
      <c r="A234" s="6">
        <v>38958</v>
      </c>
      <c r="B234" s="2">
        <v>7.0000000000000007E-2</v>
      </c>
      <c r="D234" s="19">
        <v>39322</v>
      </c>
      <c r="E234" s="23">
        <v>0.08</v>
      </c>
    </row>
    <row r="235" spans="1:5" x14ac:dyDescent="0.2">
      <c r="A235" s="6">
        <v>38972</v>
      </c>
      <c r="B235" s="2">
        <v>0.05</v>
      </c>
      <c r="D235" s="19">
        <v>39336</v>
      </c>
      <c r="E235" s="23"/>
    </row>
    <row r="236" spans="1:5" x14ac:dyDescent="0.2">
      <c r="A236" s="6">
        <v>38985</v>
      </c>
      <c r="B236" s="2">
        <v>0.06</v>
      </c>
      <c r="D236" s="19">
        <v>39350</v>
      </c>
      <c r="E236" s="23">
        <v>0.09</v>
      </c>
    </row>
    <row r="237" spans="1:5" x14ac:dyDescent="0.2">
      <c r="A237" s="6">
        <v>39000</v>
      </c>
      <c r="B237" s="2">
        <v>0.05</v>
      </c>
      <c r="D237" s="19">
        <v>39364</v>
      </c>
      <c r="E237" s="23">
        <v>0.19</v>
      </c>
    </row>
    <row r="238" spans="1:5" x14ac:dyDescent="0.2">
      <c r="A238" s="6">
        <v>39014</v>
      </c>
      <c r="B238" s="2">
        <v>0.05</v>
      </c>
      <c r="D238" s="19">
        <v>39378</v>
      </c>
      <c r="E238" s="23">
        <v>0.06</v>
      </c>
    </row>
    <row r="239" spans="1:5" x14ac:dyDescent="0.2">
      <c r="A239" s="6">
        <v>39028</v>
      </c>
      <c r="B239" s="2">
        <v>0.05</v>
      </c>
      <c r="D239" s="19">
        <v>39392</v>
      </c>
      <c r="E239" s="23">
        <v>0.13</v>
      </c>
    </row>
    <row r="240" spans="1:5" x14ac:dyDescent="0.2">
      <c r="A240" s="6">
        <v>39042</v>
      </c>
      <c r="D240" s="19">
        <v>39405</v>
      </c>
      <c r="E240" s="23">
        <v>0.08</v>
      </c>
    </row>
    <row r="241" spans="1:5" x14ac:dyDescent="0.2">
      <c r="A241" s="6">
        <v>39056</v>
      </c>
      <c r="B241" s="2">
        <v>0.05</v>
      </c>
      <c r="D241" s="19">
        <v>39420</v>
      </c>
      <c r="E241" s="23">
        <v>7.0000000000000007E-2</v>
      </c>
    </row>
    <row r="242" spans="1:5" x14ac:dyDescent="0.2">
      <c r="A242" s="6"/>
      <c r="D242" s="19"/>
      <c r="E242" s="23"/>
    </row>
    <row r="243" spans="1:5" x14ac:dyDescent="0.2">
      <c r="A243" s="6"/>
      <c r="E243" s="23"/>
    </row>
    <row r="244" spans="1:5" x14ac:dyDescent="0.2">
      <c r="A244" t="s">
        <v>54</v>
      </c>
      <c r="D244" s="18" t="s">
        <v>54</v>
      </c>
      <c r="E244" s="23"/>
    </row>
    <row r="245" spans="1:5" x14ac:dyDescent="0.2">
      <c r="A245" s="12">
        <v>38804</v>
      </c>
      <c r="B245" s="2">
        <v>0.03</v>
      </c>
      <c r="D245" s="17">
        <v>39168</v>
      </c>
      <c r="E245" s="23">
        <v>7.0000000000000007E-2</v>
      </c>
    </row>
    <row r="246" spans="1:5" x14ac:dyDescent="0.2">
      <c r="A246" s="1">
        <v>38818</v>
      </c>
      <c r="D246" s="17">
        <v>39182</v>
      </c>
      <c r="E246" s="23">
        <v>0.08</v>
      </c>
    </row>
    <row r="247" spans="1:5" x14ac:dyDescent="0.2">
      <c r="A247" s="1">
        <v>38832</v>
      </c>
      <c r="B247" s="2">
        <v>0.04</v>
      </c>
      <c r="D247" s="17">
        <v>39196</v>
      </c>
      <c r="E247" s="23">
        <v>7.0000000000000007E-2</v>
      </c>
    </row>
    <row r="248" spans="1:5" x14ac:dyDescent="0.2">
      <c r="A248" s="1">
        <v>38846</v>
      </c>
      <c r="B248" s="2">
        <v>0.08</v>
      </c>
      <c r="D248" s="17">
        <v>39210</v>
      </c>
      <c r="E248" s="23">
        <v>7.0000000000000007E-2</v>
      </c>
    </row>
    <row r="249" spans="1:5" x14ac:dyDescent="0.2">
      <c r="A249" s="6">
        <v>38860</v>
      </c>
      <c r="B249" s="2">
        <v>7.0000000000000007E-2</v>
      </c>
      <c r="D249" s="17">
        <v>39224</v>
      </c>
      <c r="E249" s="23">
        <v>0.15</v>
      </c>
    </row>
    <row r="250" spans="1:5" x14ac:dyDescent="0.2">
      <c r="A250" s="6">
        <v>38874</v>
      </c>
      <c r="B250" s="2">
        <v>0.03</v>
      </c>
      <c r="D250" s="17">
        <v>39238</v>
      </c>
      <c r="E250" s="23">
        <v>0.08</v>
      </c>
    </row>
    <row r="251" spans="1:5" x14ac:dyDescent="0.2">
      <c r="A251" s="6">
        <v>38888</v>
      </c>
      <c r="B251" s="2">
        <v>0.13</v>
      </c>
      <c r="D251" s="17">
        <v>39252</v>
      </c>
      <c r="E251" s="23">
        <v>0.16</v>
      </c>
    </row>
    <row r="252" spans="1:5" x14ac:dyDescent="0.2">
      <c r="A252" s="6">
        <v>38903</v>
      </c>
      <c r="B252" s="2">
        <v>0.06</v>
      </c>
      <c r="D252" s="20">
        <v>39268</v>
      </c>
      <c r="E252" s="23">
        <v>7.0000000000000007E-2</v>
      </c>
    </row>
    <row r="253" spans="1:5" x14ac:dyDescent="0.2">
      <c r="A253" s="6">
        <v>38916</v>
      </c>
      <c r="D253" s="17">
        <v>39282</v>
      </c>
      <c r="E253" s="23"/>
    </row>
    <row r="254" spans="1:5" x14ac:dyDescent="0.2">
      <c r="A254" s="6">
        <v>38930</v>
      </c>
      <c r="D254" s="17">
        <v>39294</v>
      </c>
      <c r="E254" s="23">
        <v>0.06</v>
      </c>
    </row>
    <row r="255" spans="1:5" x14ac:dyDescent="0.2">
      <c r="A255" s="6">
        <v>38944</v>
      </c>
      <c r="B255" s="2">
        <v>7.0000000000000007E-2</v>
      </c>
      <c r="D255" s="17">
        <v>39308</v>
      </c>
      <c r="E255" s="23">
        <v>7.0000000000000007E-2</v>
      </c>
    </row>
    <row r="256" spans="1:5" x14ac:dyDescent="0.2">
      <c r="A256" s="6">
        <v>38958</v>
      </c>
      <c r="B256" s="2">
        <v>7.0000000000000007E-2</v>
      </c>
      <c r="D256" s="17">
        <v>39322</v>
      </c>
      <c r="E256" s="23">
        <v>7.0000000000000007E-2</v>
      </c>
    </row>
    <row r="257" spans="1:5" x14ac:dyDescent="0.2">
      <c r="A257" s="6">
        <v>38972</v>
      </c>
      <c r="B257" s="2">
        <v>0.06</v>
      </c>
      <c r="D257" s="17">
        <v>39336</v>
      </c>
      <c r="E257" s="23">
        <v>0.1</v>
      </c>
    </row>
    <row r="258" spans="1:5" x14ac:dyDescent="0.2">
      <c r="A258" s="6">
        <v>38985</v>
      </c>
      <c r="B258" s="2">
        <v>0.08</v>
      </c>
      <c r="D258" s="17">
        <v>39350</v>
      </c>
      <c r="E258" s="23">
        <v>0.3</v>
      </c>
    </row>
    <row r="259" spans="1:5" x14ac:dyDescent="0.2">
      <c r="A259" s="6">
        <v>39000</v>
      </c>
      <c r="B259" s="2">
        <v>0.06</v>
      </c>
      <c r="D259" s="17">
        <v>39364</v>
      </c>
      <c r="E259" s="23">
        <v>0.44</v>
      </c>
    </row>
    <row r="260" spans="1:5" x14ac:dyDescent="0.2">
      <c r="A260" s="6">
        <v>39014</v>
      </c>
      <c r="D260" s="17">
        <v>39378</v>
      </c>
      <c r="E260" s="23">
        <v>0.06</v>
      </c>
    </row>
    <row r="261" spans="1:5" x14ac:dyDescent="0.2">
      <c r="A261" s="6">
        <v>39028</v>
      </c>
      <c r="B261" s="2">
        <v>0.06</v>
      </c>
      <c r="D261" s="17">
        <v>39392</v>
      </c>
      <c r="E261" s="23">
        <v>0.08</v>
      </c>
    </row>
    <row r="262" spans="1:5" x14ac:dyDescent="0.2">
      <c r="A262" s="6">
        <v>39042</v>
      </c>
      <c r="B262" s="2">
        <v>7.0000000000000007E-2</v>
      </c>
      <c r="D262" s="17">
        <v>39405</v>
      </c>
      <c r="E262" s="23">
        <v>7.0000000000000007E-2</v>
      </c>
    </row>
    <row r="263" spans="1:5" x14ac:dyDescent="0.2">
      <c r="A263" s="6">
        <v>39056</v>
      </c>
      <c r="B263" s="2">
        <v>7.0000000000000007E-2</v>
      </c>
      <c r="D263" s="17">
        <v>39420</v>
      </c>
      <c r="E263" s="23">
        <v>0.06</v>
      </c>
    </row>
    <row r="264" spans="1:5" x14ac:dyDescent="0.2">
      <c r="A264" s="6"/>
      <c r="D264" s="17"/>
      <c r="E264" s="23"/>
    </row>
    <row r="265" spans="1:5" x14ac:dyDescent="0.2">
      <c r="A265" s="6"/>
      <c r="D265" s="17"/>
      <c r="E265" s="23"/>
    </row>
    <row r="266" spans="1:5" x14ac:dyDescent="0.2">
      <c r="A266" t="s">
        <v>57</v>
      </c>
      <c r="D266" s="18" t="s">
        <v>57</v>
      </c>
      <c r="E266" s="23"/>
    </row>
    <row r="267" spans="1:5" x14ac:dyDescent="0.2">
      <c r="A267" s="12">
        <v>38804</v>
      </c>
      <c r="B267" s="2">
        <v>0.03</v>
      </c>
      <c r="D267" s="17">
        <v>39168</v>
      </c>
    </row>
    <row r="268" spans="1:5" x14ac:dyDescent="0.2">
      <c r="A268" s="1">
        <v>38818</v>
      </c>
      <c r="D268" s="17">
        <v>39182</v>
      </c>
    </row>
    <row r="269" spans="1:5" x14ac:dyDescent="0.2">
      <c r="A269" s="1">
        <v>38832</v>
      </c>
      <c r="B269" s="2">
        <v>0.04</v>
      </c>
      <c r="D269" s="17">
        <v>39196</v>
      </c>
      <c r="E269" s="23">
        <v>0.06</v>
      </c>
    </row>
    <row r="270" spans="1:5" x14ac:dyDescent="0.2">
      <c r="A270" s="1">
        <v>38846</v>
      </c>
      <c r="D270" s="17">
        <v>39210</v>
      </c>
      <c r="E270" s="23">
        <v>7.0000000000000007E-2</v>
      </c>
    </row>
    <row r="271" spans="1:5" x14ac:dyDescent="0.2">
      <c r="A271" s="6">
        <v>38860</v>
      </c>
      <c r="B271" s="2">
        <v>7.0000000000000007E-2</v>
      </c>
      <c r="D271" s="17">
        <v>39224</v>
      </c>
      <c r="E271" s="23">
        <v>7.0000000000000007E-2</v>
      </c>
    </row>
    <row r="272" spans="1:5" x14ac:dyDescent="0.2">
      <c r="A272" s="6">
        <v>38874</v>
      </c>
      <c r="B272" s="2">
        <v>0.03</v>
      </c>
      <c r="D272" s="17">
        <v>39238</v>
      </c>
      <c r="E272" s="23">
        <v>0.08</v>
      </c>
    </row>
    <row r="273" spans="1:5" x14ac:dyDescent="0.2">
      <c r="A273" s="6">
        <v>38888</v>
      </c>
      <c r="B273" s="2">
        <v>0.13</v>
      </c>
      <c r="D273" s="17">
        <v>39252</v>
      </c>
      <c r="E273" s="23">
        <v>0.08</v>
      </c>
    </row>
    <row r="274" spans="1:5" x14ac:dyDescent="0.2">
      <c r="A274" s="6">
        <v>38903</v>
      </c>
      <c r="D274" s="17">
        <v>39268</v>
      </c>
      <c r="E274" s="23">
        <v>0.08</v>
      </c>
    </row>
    <row r="275" spans="1:5" x14ac:dyDescent="0.2">
      <c r="A275" s="6">
        <v>38916</v>
      </c>
      <c r="B275" s="2">
        <v>0.06</v>
      </c>
      <c r="D275" s="17">
        <v>39282</v>
      </c>
      <c r="E275" s="23">
        <v>0.08</v>
      </c>
    </row>
    <row r="276" spans="1:5" x14ac:dyDescent="0.2">
      <c r="A276" s="6">
        <v>38930</v>
      </c>
      <c r="B276" s="2">
        <v>7.0000000000000007E-2</v>
      </c>
      <c r="D276" s="17">
        <v>39294</v>
      </c>
      <c r="E276" s="23">
        <v>0.06</v>
      </c>
    </row>
    <row r="277" spans="1:5" x14ac:dyDescent="0.2">
      <c r="A277" s="6">
        <v>38944</v>
      </c>
      <c r="B277" s="2">
        <v>7.0000000000000007E-2</v>
      </c>
      <c r="D277" s="17">
        <v>39308</v>
      </c>
      <c r="E277" s="23">
        <v>7.0000000000000007E-2</v>
      </c>
    </row>
    <row r="278" spans="1:5" x14ac:dyDescent="0.2">
      <c r="A278" s="6">
        <v>38958</v>
      </c>
      <c r="B278" s="2">
        <v>7.0000000000000007E-2</v>
      </c>
      <c r="D278" s="19">
        <v>39322</v>
      </c>
      <c r="E278" s="23">
        <v>7.0000000000000007E-2</v>
      </c>
    </row>
    <row r="279" spans="1:5" x14ac:dyDescent="0.2">
      <c r="A279" s="6">
        <v>38972</v>
      </c>
      <c r="B279" s="2">
        <v>0.06</v>
      </c>
      <c r="D279" s="19">
        <v>39336</v>
      </c>
      <c r="E279" s="23">
        <v>0.04</v>
      </c>
    </row>
    <row r="280" spans="1:5" x14ac:dyDescent="0.2">
      <c r="A280" s="6">
        <v>38985</v>
      </c>
      <c r="B280" s="2">
        <v>0.16</v>
      </c>
      <c r="D280" s="19">
        <v>39350</v>
      </c>
      <c r="E280" s="23">
        <v>7.0000000000000007E-2</v>
      </c>
    </row>
    <row r="281" spans="1:5" x14ac:dyDescent="0.2">
      <c r="A281" s="6">
        <v>39000</v>
      </c>
      <c r="B281" s="2">
        <v>0.05</v>
      </c>
      <c r="D281" s="19">
        <v>39364</v>
      </c>
      <c r="E281" s="23">
        <v>0.1</v>
      </c>
    </row>
    <row r="282" spans="1:5" x14ac:dyDescent="0.2">
      <c r="A282" s="6">
        <v>39014</v>
      </c>
      <c r="B282" s="2">
        <v>0.05</v>
      </c>
      <c r="D282" s="19">
        <v>39378</v>
      </c>
      <c r="E282" s="23">
        <v>0.06</v>
      </c>
    </row>
    <row r="283" spans="1:5" x14ac:dyDescent="0.2">
      <c r="A283" s="6">
        <v>39028</v>
      </c>
      <c r="B283" s="2">
        <v>0.05</v>
      </c>
      <c r="D283" s="19">
        <v>39392</v>
      </c>
      <c r="E283" s="23">
        <v>0.11</v>
      </c>
    </row>
    <row r="284" spans="1:5" x14ac:dyDescent="0.2">
      <c r="A284" s="6">
        <v>39042</v>
      </c>
      <c r="B284" s="2">
        <v>0.06</v>
      </c>
      <c r="D284" s="19">
        <v>39405</v>
      </c>
      <c r="E284" s="23">
        <v>0.08</v>
      </c>
    </row>
    <row r="285" spans="1:5" x14ac:dyDescent="0.2">
      <c r="A285" s="6">
        <v>39056</v>
      </c>
      <c r="B285" s="2">
        <v>0.13</v>
      </c>
      <c r="D285" s="19">
        <v>39420</v>
      </c>
      <c r="E285" s="23">
        <v>7.0000000000000007E-2</v>
      </c>
    </row>
    <row r="286" spans="1:5" x14ac:dyDescent="0.2">
      <c r="A286" s="6"/>
      <c r="D286" s="19"/>
      <c r="E286" s="23"/>
    </row>
    <row r="287" spans="1:5" x14ac:dyDescent="0.2">
      <c r="A287" s="6"/>
      <c r="D287" s="19"/>
      <c r="E287" s="23"/>
    </row>
    <row r="288" spans="1:5" x14ac:dyDescent="0.2">
      <c r="A288" t="s">
        <v>59</v>
      </c>
      <c r="D288" s="18" t="s">
        <v>59</v>
      </c>
      <c r="E288" s="23"/>
    </row>
    <row r="289" spans="1:5" x14ac:dyDescent="0.2">
      <c r="A289" s="12">
        <v>38804</v>
      </c>
      <c r="B289" s="2">
        <v>0.03</v>
      </c>
      <c r="D289" s="17">
        <v>39168</v>
      </c>
      <c r="E289" s="23">
        <v>0.05</v>
      </c>
    </row>
    <row r="290" spans="1:5" x14ac:dyDescent="0.2">
      <c r="A290" s="1">
        <v>38818</v>
      </c>
      <c r="D290" s="17">
        <v>39182</v>
      </c>
      <c r="E290" s="23">
        <v>0.08</v>
      </c>
    </row>
    <row r="291" spans="1:5" x14ac:dyDescent="0.2">
      <c r="A291" s="1">
        <v>38832</v>
      </c>
      <c r="B291" s="2">
        <v>0.11</v>
      </c>
      <c r="D291" s="17">
        <v>39196</v>
      </c>
      <c r="E291" s="23">
        <v>0.05</v>
      </c>
    </row>
    <row r="292" spans="1:5" x14ac:dyDescent="0.2">
      <c r="A292" s="1">
        <v>38846</v>
      </c>
      <c r="B292" s="2">
        <v>0.28000000000000003</v>
      </c>
      <c r="D292" s="17">
        <v>39210</v>
      </c>
      <c r="E292" s="23">
        <v>0.08</v>
      </c>
    </row>
    <row r="293" spans="1:5" x14ac:dyDescent="0.2">
      <c r="A293" s="6">
        <v>38860</v>
      </c>
      <c r="B293" s="2">
        <v>0.05</v>
      </c>
      <c r="D293" s="17">
        <v>39224</v>
      </c>
      <c r="E293" s="23">
        <v>0.06</v>
      </c>
    </row>
    <row r="294" spans="1:5" x14ac:dyDescent="0.2">
      <c r="A294" s="6">
        <v>38874</v>
      </c>
      <c r="B294" s="2">
        <v>0.03</v>
      </c>
      <c r="D294" s="19">
        <v>39238</v>
      </c>
      <c r="E294" s="23">
        <v>7.0000000000000007E-2</v>
      </c>
    </row>
    <row r="295" spans="1:5" x14ac:dyDescent="0.2">
      <c r="A295" s="6">
        <v>38888</v>
      </c>
      <c r="B295" s="2">
        <v>0.11</v>
      </c>
      <c r="D295" s="19">
        <v>39252</v>
      </c>
      <c r="E295" s="23">
        <v>0.06</v>
      </c>
    </row>
    <row r="296" spans="1:5" x14ac:dyDescent="0.2">
      <c r="A296" s="6">
        <v>38903</v>
      </c>
      <c r="B296" s="2">
        <v>0.06</v>
      </c>
      <c r="D296" s="19">
        <v>39268</v>
      </c>
      <c r="E296" s="23">
        <v>0.06</v>
      </c>
    </row>
    <row r="297" spans="1:5" x14ac:dyDescent="0.2">
      <c r="A297" s="6">
        <v>38916</v>
      </c>
      <c r="B297" s="2">
        <v>0.06</v>
      </c>
      <c r="D297" s="19">
        <v>39282</v>
      </c>
      <c r="E297" s="23">
        <v>0.06</v>
      </c>
    </row>
    <row r="298" spans="1:5" x14ac:dyDescent="0.2">
      <c r="A298" s="6">
        <v>38930</v>
      </c>
      <c r="B298" s="2">
        <v>0.06</v>
      </c>
      <c r="D298" s="19">
        <v>39294</v>
      </c>
      <c r="E298" s="23"/>
    </row>
    <row r="299" spans="1:5" x14ac:dyDescent="0.2">
      <c r="A299" s="6">
        <v>38944</v>
      </c>
      <c r="B299" s="2">
        <v>0.06</v>
      </c>
      <c r="D299" s="19">
        <v>39308</v>
      </c>
      <c r="E299" s="23">
        <v>7.0000000000000007E-2</v>
      </c>
    </row>
    <row r="300" spans="1:5" x14ac:dyDescent="0.2">
      <c r="A300" s="6">
        <v>38958</v>
      </c>
      <c r="B300" s="2">
        <v>0.03</v>
      </c>
      <c r="D300" s="19">
        <v>39322</v>
      </c>
      <c r="E300" s="23">
        <v>0.08</v>
      </c>
    </row>
    <row r="301" spans="1:5" x14ac:dyDescent="0.2">
      <c r="A301" s="6">
        <v>38972</v>
      </c>
      <c r="B301" s="2">
        <v>0.05</v>
      </c>
      <c r="D301" s="19">
        <v>39336</v>
      </c>
      <c r="E301" s="23">
        <v>0.05</v>
      </c>
    </row>
    <row r="302" spans="1:5" x14ac:dyDescent="0.2">
      <c r="A302" s="6">
        <v>38985</v>
      </c>
      <c r="B302" s="2">
        <v>7.0000000000000007E-2</v>
      </c>
      <c r="D302" s="19">
        <v>39350</v>
      </c>
      <c r="E302" s="23">
        <v>0.21</v>
      </c>
    </row>
    <row r="303" spans="1:5" x14ac:dyDescent="0.2">
      <c r="A303" s="6">
        <v>39000</v>
      </c>
      <c r="B303" s="2">
        <v>0.09</v>
      </c>
      <c r="D303" s="19">
        <v>39364</v>
      </c>
      <c r="E303" s="23">
        <v>0.08</v>
      </c>
    </row>
    <row r="304" spans="1:5" x14ac:dyDescent="0.2">
      <c r="A304" s="6">
        <v>39014</v>
      </c>
      <c r="B304" s="2">
        <v>0.05</v>
      </c>
      <c r="D304" s="19">
        <v>39378</v>
      </c>
      <c r="E304" s="23"/>
    </row>
    <row r="305" spans="1:5" x14ac:dyDescent="0.2">
      <c r="A305" s="6">
        <v>39028</v>
      </c>
      <c r="B305" s="2">
        <v>0.05</v>
      </c>
      <c r="D305" s="19">
        <v>39392</v>
      </c>
      <c r="E305" s="23">
        <v>0.12</v>
      </c>
    </row>
    <row r="306" spans="1:5" x14ac:dyDescent="0.2">
      <c r="A306" s="6">
        <v>39042</v>
      </c>
      <c r="B306" s="2">
        <v>0.05</v>
      </c>
      <c r="D306" s="19">
        <v>39405</v>
      </c>
      <c r="E306" s="23"/>
    </row>
    <row r="307" spans="1:5" x14ac:dyDescent="0.2">
      <c r="A307" s="6">
        <v>39056</v>
      </c>
      <c r="B307" s="2">
        <v>0.05</v>
      </c>
      <c r="D307" s="19">
        <v>39420</v>
      </c>
      <c r="E307" s="23">
        <v>7.0000000000000007E-2</v>
      </c>
    </row>
    <row r="308" spans="1:5" x14ac:dyDescent="0.2">
      <c r="A308" s="6"/>
      <c r="D308" s="19"/>
      <c r="E308" s="23"/>
    </row>
    <row r="309" spans="1:5" x14ac:dyDescent="0.2">
      <c r="A309" s="6"/>
      <c r="D309" s="19"/>
      <c r="E309" s="23"/>
    </row>
    <row r="310" spans="1:5" x14ac:dyDescent="0.2">
      <c r="A310" t="s">
        <v>61</v>
      </c>
      <c r="D310" s="18" t="s">
        <v>61</v>
      </c>
      <c r="E310" s="23"/>
    </row>
    <row r="311" spans="1:5" x14ac:dyDescent="0.2">
      <c r="A311" s="12">
        <v>38804</v>
      </c>
      <c r="D311" s="17">
        <v>39168</v>
      </c>
      <c r="E311" s="23">
        <v>0.17</v>
      </c>
    </row>
    <row r="312" spans="1:5" x14ac:dyDescent="0.2">
      <c r="A312" s="1">
        <v>38818</v>
      </c>
      <c r="B312" s="2">
        <v>1.46</v>
      </c>
      <c r="D312" s="17">
        <v>39182</v>
      </c>
      <c r="E312" s="23">
        <v>0.51</v>
      </c>
    </row>
    <row r="313" spans="1:5" x14ac:dyDescent="0.2">
      <c r="A313" s="1">
        <v>38832</v>
      </c>
      <c r="B313" s="2">
        <v>1.91</v>
      </c>
      <c r="D313" s="17">
        <v>39196</v>
      </c>
      <c r="E313" s="23">
        <v>0.2</v>
      </c>
    </row>
    <row r="314" spans="1:5" x14ac:dyDescent="0.2">
      <c r="A314" s="1">
        <v>38846</v>
      </c>
      <c r="B314" s="2">
        <v>3.31</v>
      </c>
      <c r="D314" s="17">
        <v>39210</v>
      </c>
      <c r="E314" s="23">
        <v>1.61</v>
      </c>
    </row>
    <row r="315" spans="1:5" x14ac:dyDescent="0.2">
      <c r="A315" s="6">
        <v>38860</v>
      </c>
      <c r="B315" s="2">
        <v>2</v>
      </c>
      <c r="D315" s="17">
        <v>39224</v>
      </c>
      <c r="E315" s="23">
        <v>2.48</v>
      </c>
    </row>
    <row r="316" spans="1:5" x14ac:dyDescent="0.2">
      <c r="A316" s="6">
        <v>38874</v>
      </c>
      <c r="B316" s="2">
        <v>2.23</v>
      </c>
      <c r="D316" s="17">
        <v>39238</v>
      </c>
      <c r="E316" s="23">
        <v>4.3499999999999996</v>
      </c>
    </row>
    <row r="317" spans="1:5" x14ac:dyDescent="0.2">
      <c r="A317" s="6" t="s">
        <v>279</v>
      </c>
      <c r="B317" s="2">
        <v>9.36</v>
      </c>
      <c r="D317" s="17">
        <v>39252</v>
      </c>
      <c r="E317" s="23">
        <v>4.29</v>
      </c>
    </row>
    <row r="318" spans="1:5" x14ac:dyDescent="0.2">
      <c r="A318" s="6">
        <v>38903</v>
      </c>
      <c r="B318" s="2">
        <v>3.56</v>
      </c>
      <c r="D318" s="17">
        <v>39268</v>
      </c>
      <c r="E318" s="23">
        <v>2.2000000000000002</v>
      </c>
    </row>
    <row r="319" spans="1:5" x14ac:dyDescent="0.2">
      <c r="A319" s="6">
        <v>38916</v>
      </c>
      <c r="B319" s="2">
        <v>1.07</v>
      </c>
      <c r="D319" s="17">
        <v>39282</v>
      </c>
      <c r="E319" s="23">
        <v>5.12</v>
      </c>
    </row>
    <row r="320" spans="1:5" x14ac:dyDescent="0.2">
      <c r="A320" s="6">
        <v>38930</v>
      </c>
      <c r="B320" s="2">
        <v>1.96</v>
      </c>
      <c r="D320" s="19">
        <v>39294</v>
      </c>
      <c r="E320" s="23">
        <v>9.68</v>
      </c>
    </row>
    <row r="321" spans="1:5" x14ac:dyDescent="0.2">
      <c r="A321" s="6">
        <v>38944</v>
      </c>
      <c r="B321" s="2">
        <v>4.8</v>
      </c>
      <c r="D321" s="19">
        <v>39308</v>
      </c>
      <c r="E321" s="23">
        <v>6.95</v>
      </c>
    </row>
    <row r="322" spans="1:5" x14ac:dyDescent="0.2">
      <c r="A322" s="6">
        <v>38958</v>
      </c>
      <c r="B322" s="2">
        <v>2.9</v>
      </c>
      <c r="D322" s="19">
        <v>39322</v>
      </c>
      <c r="E322" s="23">
        <v>7.67</v>
      </c>
    </row>
    <row r="323" spans="1:5" x14ac:dyDescent="0.2">
      <c r="A323" s="6">
        <v>38972</v>
      </c>
      <c r="D323" s="19">
        <v>39336</v>
      </c>
      <c r="E323" s="23">
        <v>9.11</v>
      </c>
    </row>
    <row r="324" spans="1:5" x14ac:dyDescent="0.2">
      <c r="A324" s="6">
        <v>38985</v>
      </c>
      <c r="D324" s="19">
        <v>39350</v>
      </c>
      <c r="E324" s="23"/>
    </row>
    <row r="325" spans="1:5" x14ac:dyDescent="0.2">
      <c r="A325" s="6">
        <v>39000</v>
      </c>
      <c r="B325" s="2">
        <v>2.95</v>
      </c>
      <c r="D325" s="19">
        <v>39364</v>
      </c>
      <c r="E325" s="23">
        <v>11.11</v>
      </c>
    </row>
    <row r="326" spans="1:5" x14ac:dyDescent="0.2">
      <c r="A326" s="6">
        <v>39014</v>
      </c>
      <c r="B326" s="2">
        <v>2.17</v>
      </c>
      <c r="D326" s="19">
        <v>39378</v>
      </c>
      <c r="E326" s="23">
        <v>8.34</v>
      </c>
    </row>
    <row r="327" spans="1:5" x14ac:dyDescent="0.2">
      <c r="A327" s="6">
        <v>39028</v>
      </c>
      <c r="D327" s="19">
        <v>39392</v>
      </c>
      <c r="E327" s="23">
        <v>8.25</v>
      </c>
    </row>
    <row r="328" spans="1:5" x14ac:dyDescent="0.2">
      <c r="A328" s="6">
        <v>39042</v>
      </c>
      <c r="B328" s="2">
        <v>0.46</v>
      </c>
      <c r="D328" s="19">
        <v>39405</v>
      </c>
      <c r="E328" s="23">
        <v>7.81</v>
      </c>
    </row>
    <row r="329" spans="1:5" x14ac:dyDescent="0.2">
      <c r="A329" s="6">
        <v>39056</v>
      </c>
      <c r="D329" s="19">
        <v>39420</v>
      </c>
      <c r="E329" s="23">
        <v>6.51</v>
      </c>
    </row>
    <row r="330" spans="1:5" x14ac:dyDescent="0.2">
      <c r="A330" s="6"/>
      <c r="D330" s="19"/>
      <c r="E330" s="23"/>
    </row>
    <row r="331" spans="1:5" x14ac:dyDescent="0.2">
      <c r="A331" s="6"/>
      <c r="D331" s="19"/>
      <c r="E331" s="23"/>
    </row>
    <row r="332" spans="1:5" x14ac:dyDescent="0.2">
      <c r="A332" t="s">
        <v>64</v>
      </c>
      <c r="D332" s="18" t="s">
        <v>64</v>
      </c>
      <c r="E332" s="23"/>
    </row>
    <row r="333" spans="1:5" x14ac:dyDescent="0.2">
      <c r="A333" s="12">
        <v>38804</v>
      </c>
      <c r="B333" s="2">
        <v>5.44</v>
      </c>
      <c r="D333" s="17">
        <v>39168</v>
      </c>
      <c r="E333" s="23">
        <v>1.44</v>
      </c>
    </row>
    <row r="334" spans="1:5" x14ac:dyDescent="0.2">
      <c r="A334" s="1">
        <v>38818</v>
      </c>
      <c r="B334" s="2">
        <v>1.68</v>
      </c>
      <c r="D334" s="17">
        <v>39182</v>
      </c>
      <c r="E334" s="23">
        <v>1.31</v>
      </c>
    </row>
    <row r="335" spans="1:5" x14ac:dyDescent="0.2">
      <c r="A335" s="1">
        <v>38832</v>
      </c>
      <c r="B335" s="2">
        <v>2.76</v>
      </c>
      <c r="D335" s="17">
        <v>39196</v>
      </c>
      <c r="E335" s="23">
        <v>0.76</v>
      </c>
    </row>
    <row r="336" spans="1:5" x14ac:dyDescent="0.2">
      <c r="A336" s="1">
        <v>38846</v>
      </c>
      <c r="B336" s="2">
        <v>2.29</v>
      </c>
      <c r="D336" s="17">
        <v>39210</v>
      </c>
      <c r="E336" s="23">
        <v>3.02</v>
      </c>
    </row>
    <row r="337" spans="1:5" x14ac:dyDescent="0.2">
      <c r="A337" s="6">
        <v>38860</v>
      </c>
      <c r="B337" s="2">
        <v>2.66</v>
      </c>
      <c r="D337" s="17">
        <v>39224</v>
      </c>
      <c r="E337" s="23">
        <v>3.88</v>
      </c>
    </row>
    <row r="338" spans="1:5" x14ac:dyDescent="0.2">
      <c r="A338" s="6">
        <v>38874</v>
      </c>
      <c r="B338" s="2">
        <v>2.82</v>
      </c>
      <c r="D338" s="17">
        <v>39238</v>
      </c>
      <c r="E338" s="23">
        <v>6.18</v>
      </c>
    </row>
    <row r="339" spans="1:5" x14ac:dyDescent="0.2">
      <c r="A339" s="6">
        <v>38888</v>
      </c>
      <c r="B339" s="2">
        <v>12.96</v>
      </c>
      <c r="D339" s="17">
        <v>39252</v>
      </c>
      <c r="E339" s="23">
        <v>5.96</v>
      </c>
    </row>
    <row r="340" spans="1:5" x14ac:dyDescent="0.2">
      <c r="A340" s="6">
        <v>38903</v>
      </c>
      <c r="B340" s="2">
        <v>4.42</v>
      </c>
      <c r="D340" s="19">
        <v>39268</v>
      </c>
      <c r="E340" s="23">
        <v>6.58</v>
      </c>
    </row>
    <row r="341" spans="1:5" x14ac:dyDescent="0.2">
      <c r="A341" s="6">
        <v>38916</v>
      </c>
      <c r="D341" s="19">
        <v>39282</v>
      </c>
      <c r="E341" s="23">
        <v>6.8</v>
      </c>
    </row>
    <row r="342" spans="1:5" x14ac:dyDescent="0.2">
      <c r="A342" s="6">
        <v>38930</v>
      </c>
      <c r="B342" s="2">
        <v>3.77</v>
      </c>
      <c r="D342" s="19">
        <v>39294</v>
      </c>
      <c r="E342" s="23">
        <v>6.49</v>
      </c>
    </row>
    <row r="343" spans="1:5" x14ac:dyDescent="0.2">
      <c r="A343" s="6">
        <v>38944</v>
      </c>
      <c r="B343" s="2">
        <v>4.78</v>
      </c>
      <c r="D343" s="19">
        <v>39308</v>
      </c>
      <c r="E343" s="23">
        <v>8.77</v>
      </c>
    </row>
    <row r="344" spans="1:5" x14ac:dyDescent="0.2">
      <c r="A344" s="6">
        <v>38958</v>
      </c>
      <c r="D344" s="19">
        <v>39322</v>
      </c>
      <c r="E344" s="23"/>
    </row>
    <row r="345" spans="1:5" x14ac:dyDescent="0.2">
      <c r="A345" s="6">
        <v>38972</v>
      </c>
      <c r="D345" s="19">
        <v>39336</v>
      </c>
      <c r="E345" s="23">
        <v>4.3499999999999996</v>
      </c>
    </row>
    <row r="346" spans="1:5" x14ac:dyDescent="0.2">
      <c r="A346" s="6">
        <v>38985</v>
      </c>
      <c r="D346" s="19">
        <v>39350</v>
      </c>
      <c r="E346" s="23">
        <v>8.0399999999999991</v>
      </c>
    </row>
    <row r="347" spans="1:5" x14ac:dyDescent="0.2">
      <c r="A347" s="6">
        <v>39000</v>
      </c>
      <c r="D347" s="19">
        <v>39364</v>
      </c>
      <c r="E347" s="23">
        <v>11.49</v>
      </c>
    </row>
    <row r="348" spans="1:5" x14ac:dyDescent="0.2">
      <c r="A348" s="6">
        <v>39014</v>
      </c>
      <c r="D348" s="19">
        <v>39378</v>
      </c>
      <c r="E348" s="23">
        <v>8.74</v>
      </c>
    </row>
    <row r="349" spans="1:5" x14ac:dyDescent="0.2">
      <c r="A349" s="6">
        <v>39028</v>
      </c>
      <c r="D349" s="19">
        <v>39392</v>
      </c>
      <c r="E349" s="23">
        <v>9.69</v>
      </c>
    </row>
    <row r="350" spans="1:5" x14ac:dyDescent="0.2">
      <c r="A350" s="6">
        <v>39042</v>
      </c>
      <c r="D350" s="19">
        <v>39405</v>
      </c>
      <c r="E350" s="23">
        <v>9.3000000000000007</v>
      </c>
    </row>
    <row r="351" spans="1:5" x14ac:dyDescent="0.2">
      <c r="A351" s="6">
        <v>39056</v>
      </c>
      <c r="D351" s="19">
        <v>39420</v>
      </c>
      <c r="E351" s="23">
        <v>8.27</v>
      </c>
    </row>
    <row r="352" spans="1:5" x14ac:dyDescent="0.2">
      <c r="A352" s="6"/>
      <c r="D352" s="19"/>
      <c r="E352" s="23"/>
    </row>
    <row r="353" spans="1:5" x14ac:dyDescent="0.2">
      <c r="A353" s="6"/>
      <c r="D353" s="19"/>
      <c r="E353" s="23"/>
    </row>
    <row r="354" spans="1:5" x14ac:dyDescent="0.2">
      <c r="A354" t="s">
        <v>66</v>
      </c>
      <c r="D354" s="18" t="s">
        <v>66</v>
      </c>
      <c r="E354" s="23"/>
    </row>
    <row r="355" spans="1:5" x14ac:dyDescent="0.2">
      <c r="A355" s="12">
        <v>38804</v>
      </c>
      <c r="B355" s="2">
        <v>0.26</v>
      </c>
      <c r="D355" s="17">
        <v>39168</v>
      </c>
      <c r="E355" s="23">
        <v>0.08</v>
      </c>
    </row>
    <row r="356" spans="1:5" x14ac:dyDescent="0.2">
      <c r="A356" s="1">
        <v>38818</v>
      </c>
      <c r="B356" s="2">
        <v>0.08</v>
      </c>
      <c r="D356" s="17">
        <v>39182</v>
      </c>
      <c r="E356" s="23">
        <v>0.09</v>
      </c>
    </row>
    <row r="357" spans="1:5" x14ac:dyDescent="0.2">
      <c r="A357" s="1">
        <v>38832</v>
      </c>
      <c r="B357" s="2">
        <v>0.11</v>
      </c>
      <c r="D357" s="17">
        <v>39196</v>
      </c>
      <c r="E357" s="23">
        <v>0.08</v>
      </c>
    </row>
    <row r="358" spans="1:5" x14ac:dyDescent="0.2">
      <c r="A358" s="1">
        <v>38846</v>
      </c>
      <c r="B358" s="2">
        <v>0.1</v>
      </c>
      <c r="D358" s="17">
        <v>39210</v>
      </c>
      <c r="E358" s="23">
        <v>0.1</v>
      </c>
    </row>
    <row r="359" spans="1:5" x14ac:dyDescent="0.2">
      <c r="A359" s="6">
        <v>38860</v>
      </c>
      <c r="B359" s="2">
        <v>0.14000000000000001</v>
      </c>
      <c r="D359" s="17">
        <v>39224</v>
      </c>
      <c r="E359" s="23">
        <v>0.1</v>
      </c>
    </row>
    <row r="360" spans="1:5" x14ac:dyDescent="0.2">
      <c r="A360" s="6">
        <v>38874</v>
      </c>
      <c r="B360" s="2">
        <v>0.09</v>
      </c>
      <c r="D360" s="17">
        <v>39238</v>
      </c>
      <c r="E360" s="23">
        <v>0.11</v>
      </c>
    </row>
    <row r="361" spans="1:5" x14ac:dyDescent="0.2">
      <c r="A361" s="6">
        <v>38888</v>
      </c>
      <c r="B361" s="2">
        <v>0.34</v>
      </c>
      <c r="D361" s="17">
        <v>39252</v>
      </c>
      <c r="E361" s="23">
        <v>0.24</v>
      </c>
    </row>
    <row r="362" spans="1:5" x14ac:dyDescent="0.2">
      <c r="A362" s="6">
        <v>38903</v>
      </c>
      <c r="B362" s="2">
        <v>0.08</v>
      </c>
      <c r="D362" s="19">
        <v>39268</v>
      </c>
      <c r="E362" s="23"/>
    </row>
    <row r="363" spans="1:5" x14ac:dyDescent="0.2">
      <c r="A363" s="6">
        <v>38916</v>
      </c>
      <c r="B363" s="2">
        <v>0.08</v>
      </c>
      <c r="D363" s="19">
        <v>39282</v>
      </c>
      <c r="E363" s="23">
        <v>0.18</v>
      </c>
    </row>
    <row r="364" spans="1:5" x14ac:dyDescent="0.2">
      <c r="A364" s="6">
        <v>38930</v>
      </c>
      <c r="B364" s="2">
        <v>0.16</v>
      </c>
      <c r="D364" s="19">
        <v>39294</v>
      </c>
      <c r="E364" s="23"/>
    </row>
    <row r="365" spans="1:5" x14ac:dyDescent="0.2">
      <c r="A365" s="6">
        <v>38944</v>
      </c>
      <c r="B365" s="2">
        <v>0.2</v>
      </c>
      <c r="D365" s="19">
        <v>39308</v>
      </c>
      <c r="E365" s="23">
        <v>0.38</v>
      </c>
    </row>
    <row r="366" spans="1:5" x14ac:dyDescent="0.2">
      <c r="A366" s="6">
        <v>38958</v>
      </c>
      <c r="B366" s="2">
        <v>0.12</v>
      </c>
      <c r="D366" s="19">
        <v>39322</v>
      </c>
      <c r="E366" s="23">
        <v>0.23</v>
      </c>
    </row>
    <row r="367" spans="1:5" x14ac:dyDescent="0.2">
      <c r="A367" s="6">
        <v>38972</v>
      </c>
      <c r="B367" s="2">
        <v>0.09</v>
      </c>
      <c r="D367" s="19">
        <v>39336</v>
      </c>
      <c r="E367" s="23"/>
    </row>
    <row r="368" spans="1:5" x14ac:dyDescent="0.2">
      <c r="A368" s="6">
        <v>38985</v>
      </c>
      <c r="B368" s="2">
        <v>0.1</v>
      </c>
      <c r="D368" s="19">
        <v>39350</v>
      </c>
      <c r="E368" s="23">
        <v>1.27</v>
      </c>
    </row>
    <row r="369" spans="1:5" x14ac:dyDescent="0.2">
      <c r="A369" s="6">
        <v>39000</v>
      </c>
      <c r="B369" s="2">
        <v>0.13</v>
      </c>
      <c r="D369" s="19">
        <v>39364</v>
      </c>
      <c r="E369" s="23">
        <v>0.85</v>
      </c>
    </row>
    <row r="370" spans="1:5" x14ac:dyDescent="0.2">
      <c r="A370" s="6">
        <v>39014</v>
      </c>
      <c r="B370" s="2">
        <v>0.08</v>
      </c>
      <c r="D370" s="19">
        <v>39378</v>
      </c>
      <c r="E370" s="23">
        <v>1.365</v>
      </c>
    </row>
    <row r="371" spans="1:5" x14ac:dyDescent="0.2">
      <c r="A371" s="6">
        <v>39028</v>
      </c>
      <c r="B371" s="2">
        <v>0.08</v>
      </c>
      <c r="D371" s="19">
        <v>39392</v>
      </c>
      <c r="E371" s="23">
        <v>1.02</v>
      </c>
    </row>
    <row r="372" spans="1:5" x14ac:dyDescent="0.2">
      <c r="A372" s="6">
        <v>39041</v>
      </c>
      <c r="B372" s="2">
        <v>0.06</v>
      </c>
      <c r="D372" s="19">
        <v>39405</v>
      </c>
      <c r="E372" s="23"/>
    </row>
    <row r="373" spans="1:5" x14ac:dyDescent="0.2">
      <c r="A373" s="6">
        <v>39056</v>
      </c>
      <c r="B373" s="2">
        <v>0.09</v>
      </c>
      <c r="D373" s="19">
        <v>39420</v>
      </c>
      <c r="E373" s="23">
        <v>0.98</v>
      </c>
    </row>
    <row r="374" spans="1:5" x14ac:dyDescent="0.2">
      <c r="A374" s="6"/>
      <c r="D374" s="19"/>
      <c r="E374" s="23"/>
    </row>
    <row r="375" spans="1:5" x14ac:dyDescent="0.2">
      <c r="A375" s="6"/>
      <c r="D375" s="19"/>
      <c r="E375" s="23"/>
    </row>
    <row r="376" spans="1:5" x14ac:dyDescent="0.2">
      <c r="A376" t="s">
        <v>70</v>
      </c>
      <c r="D376" s="18" t="s">
        <v>70</v>
      </c>
      <c r="E376" s="23"/>
    </row>
    <row r="377" spans="1:5" x14ac:dyDescent="0.2">
      <c r="A377" s="12">
        <v>38804</v>
      </c>
      <c r="B377" s="2">
        <v>0.1</v>
      </c>
      <c r="D377" s="17">
        <v>39168</v>
      </c>
      <c r="E377" s="23">
        <v>0.12</v>
      </c>
    </row>
    <row r="378" spans="1:5" x14ac:dyDescent="0.2">
      <c r="A378" s="1">
        <v>38818</v>
      </c>
      <c r="D378" s="17">
        <v>39182</v>
      </c>
      <c r="E378" s="23"/>
    </row>
    <row r="379" spans="1:5" x14ac:dyDescent="0.2">
      <c r="A379" s="1">
        <v>38832</v>
      </c>
      <c r="B379" s="2">
        <v>0.1</v>
      </c>
      <c r="D379" s="17">
        <v>39196</v>
      </c>
      <c r="E379" s="23">
        <v>0.05</v>
      </c>
    </row>
    <row r="380" spans="1:5" x14ac:dyDescent="0.2">
      <c r="A380" s="1">
        <v>38846</v>
      </c>
      <c r="B380" s="2">
        <v>7.0000000000000007E-2</v>
      </c>
      <c r="D380" s="17">
        <v>39210</v>
      </c>
      <c r="E380" s="23">
        <v>0.15</v>
      </c>
    </row>
    <row r="381" spans="1:5" x14ac:dyDescent="0.2">
      <c r="A381" s="6">
        <v>38860</v>
      </c>
      <c r="D381" s="19">
        <v>39224</v>
      </c>
      <c r="E381" s="23">
        <v>0.09</v>
      </c>
    </row>
    <row r="382" spans="1:5" x14ac:dyDescent="0.2">
      <c r="A382" s="6">
        <v>38874</v>
      </c>
      <c r="D382" s="19">
        <v>39238</v>
      </c>
      <c r="E382" s="23">
        <v>0.08</v>
      </c>
    </row>
    <row r="383" spans="1:5" x14ac:dyDescent="0.2">
      <c r="A383" s="6">
        <v>38888</v>
      </c>
      <c r="B383" s="2">
        <v>0.35</v>
      </c>
      <c r="D383" s="19">
        <v>39252</v>
      </c>
      <c r="E383" s="23">
        <v>0.13</v>
      </c>
    </row>
    <row r="384" spans="1:5" x14ac:dyDescent="0.2">
      <c r="A384" s="6">
        <v>38903</v>
      </c>
      <c r="B384" s="2">
        <v>0.04</v>
      </c>
      <c r="D384" s="19">
        <v>39268</v>
      </c>
      <c r="E384" s="23">
        <v>0.11</v>
      </c>
    </row>
    <row r="385" spans="1:5" x14ac:dyDescent="0.2">
      <c r="A385" s="6">
        <v>38916</v>
      </c>
      <c r="B385" s="2">
        <v>0.08</v>
      </c>
      <c r="D385" s="19">
        <v>39282</v>
      </c>
      <c r="E385" s="23"/>
    </row>
    <row r="386" spans="1:5" x14ac:dyDescent="0.2">
      <c r="A386" s="6">
        <v>38930</v>
      </c>
      <c r="B386" s="2">
        <v>0.09</v>
      </c>
      <c r="D386" s="19">
        <v>39294</v>
      </c>
      <c r="E386" s="23">
        <v>0.28000000000000003</v>
      </c>
    </row>
    <row r="387" spans="1:5" x14ac:dyDescent="0.2">
      <c r="A387" s="6">
        <v>38944</v>
      </c>
      <c r="B387" s="2">
        <v>0.11</v>
      </c>
      <c r="D387" s="19">
        <v>39308</v>
      </c>
      <c r="E387" s="23">
        <v>0.28000000000000003</v>
      </c>
    </row>
    <row r="388" spans="1:5" x14ac:dyDescent="0.2">
      <c r="A388" s="6">
        <v>38958</v>
      </c>
      <c r="B388" s="2">
        <v>0.09</v>
      </c>
      <c r="D388" s="19">
        <v>39322</v>
      </c>
      <c r="E388" s="23">
        <v>0.44</v>
      </c>
    </row>
    <row r="389" spans="1:5" x14ac:dyDescent="0.2">
      <c r="A389" s="6">
        <v>38972</v>
      </c>
      <c r="B389" s="2">
        <v>7.0000000000000007E-2</v>
      </c>
      <c r="D389" s="19">
        <v>39336</v>
      </c>
      <c r="E389" s="23">
        <v>0.85</v>
      </c>
    </row>
    <row r="390" spans="1:5" x14ac:dyDescent="0.2">
      <c r="A390" s="6">
        <v>38985</v>
      </c>
      <c r="B390" s="2">
        <v>0.09</v>
      </c>
      <c r="D390" s="19">
        <v>39350</v>
      </c>
      <c r="E390" s="23">
        <v>1.04</v>
      </c>
    </row>
    <row r="391" spans="1:5" x14ac:dyDescent="0.2">
      <c r="A391" s="6">
        <v>39000</v>
      </c>
      <c r="B391" s="2">
        <v>7.0000000000000007E-2</v>
      </c>
      <c r="D391" s="19">
        <v>39364</v>
      </c>
      <c r="E391" s="23"/>
    </row>
    <row r="392" spans="1:5" x14ac:dyDescent="0.2">
      <c r="A392" s="6">
        <v>39014</v>
      </c>
      <c r="B392" s="2">
        <v>7.0000000000000007E-2</v>
      </c>
      <c r="D392" s="19">
        <v>39378</v>
      </c>
      <c r="E392" s="23">
        <v>1.35</v>
      </c>
    </row>
    <row r="393" spans="1:5" x14ac:dyDescent="0.2">
      <c r="A393" s="6">
        <v>39028</v>
      </c>
      <c r="B393" s="2">
        <v>7.0000000000000007E-2</v>
      </c>
      <c r="D393" s="19">
        <v>39392</v>
      </c>
      <c r="E393" s="23">
        <v>1.1000000000000001</v>
      </c>
    </row>
    <row r="394" spans="1:5" x14ac:dyDescent="0.2">
      <c r="A394" s="6">
        <v>39042</v>
      </c>
      <c r="B394" s="2">
        <v>7.0000000000000007E-2</v>
      </c>
      <c r="D394" s="19">
        <v>39405</v>
      </c>
      <c r="E394" s="23">
        <v>0.97</v>
      </c>
    </row>
    <row r="395" spans="1:5" x14ac:dyDescent="0.2">
      <c r="A395" s="6">
        <v>39056</v>
      </c>
      <c r="B395" s="2">
        <v>7.0000000000000007E-2</v>
      </c>
      <c r="D395" s="19">
        <v>39420</v>
      </c>
      <c r="E395" s="23">
        <v>0.76</v>
      </c>
    </row>
    <row r="396" spans="1:5" x14ac:dyDescent="0.2">
      <c r="A396" s="6"/>
      <c r="D396" s="19"/>
      <c r="E396" s="23"/>
    </row>
    <row r="397" spans="1:5" x14ac:dyDescent="0.2">
      <c r="A397" s="6"/>
      <c r="D397" s="19"/>
      <c r="E397" s="23"/>
    </row>
    <row r="398" spans="1:5" x14ac:dyDescent="0.2">
      <c r="A398" t="s">
        <v>72</v>
      </c>
      <c r="D398" s="18" t="s">
        <v>72</v>
      </c>
      <c r="E398" s="23"/>
    </row>
    <row r="399" spans="1:5" x14ac:dyDescent="0.2">
      <c r="A399" s="12">
        <v>38804</v>
      </c>
      <c r="D399" s="17">
        <v>39168</v>
      </c>
      <c r="E399" s="23">
        <v>0.1</v>
      </c>
    </row>
    <row r="400" spans="1:5" x14ac:dyDescent="0.2">
      <c r="A400" s="1">
        <v>38818</v>
      </c>
      <c r="B400" s="2">
        <v>7.0000000000000007E-2</v>
      </c>
      <c r="D400" s="17">
        <v>39182</v>
      </c>
      <c r="E400" s="23">
        <v>0.11</v>
      </c>
    </row>
    <row r="401" spans="1:5" x14ac:dyDescent="0.2">
      <c r="A401" s="1">
        <v>38832</v>
      </c>
      <c r="D401" s="17">
        <v>39196</v>
      </c>
      <c r="E401" s="23">
        <v>0.12</v>
      </c>
    </row>
    <row r="402" spans="1:5" x14ac:dyDescent="0.2">
      <c r="A402" s="1">
        <v>38846</v>
      </c>
      <c r="D402" s="17">
        <v>39210</v>
      </c>
      <c r="E402" s="23"/>
    </row>
    <row r="403" spans="1:5" x14ac:dyDescent="0.2">
      <c r="A403" s="6">
        <v>38860</v>
      </c>
      <c r="D403" s="19">
        <v>38129</v>
      </c>
      <c r="E403" s="23">
        <v>0.13</v>
      </c>
    </row>
    <row r="404" spans="1:5" x14ac:dyDescent="0.2">
      <c r="A404" s="6">
        <v>38874</v>
      </c>
      <c r="D404" s="19">
        <v>39238</v>
      </c>
      <c r="E404" s="23"/>
    </row>
    <row r="405" spans="1:5" x14ac:dyDescent="0.2">
      <c r="A405" s="6">
        <v>38888</v>
      </c>
      <c r="D405" s="19">
        <v>39252</v>
      </c>
      <c r="E405" s="23">
        <v>0.3</v>
      </c>
    </row>
    <row r="406" spans="1:5" x14ac:dyDescent="0.2">
      <c r="A406" s="6">
        <v>38903</v>
      </c>
      <c r="D406" s="19">
        <v>39268</v>
      </c>
      <c r="E406" s="23">
        <v>0.73</v>
      </c>
    </row>
    <row r="407" spans="1:5" x14ac:dyDescent="0.2">
      <c r="A407" s="6">
        <v>38916</v>
      </c>
      <c r="D407" s="19">
        <v>39282</v>
      </c>
      <c r="E407" s="23">
        <v>0.56000000000000005</v>
      </c>
    </row>
    <row r="408" spans="1:5" x14ac:dyDescent="0.2">
      <c r="A408" s="6">
        <v>38930</v>
      </c>
      <c r="D408" s="19">
        <v>39294</v>
      </c>
      <c r="E408" s="23">
        <v>0.64</v>
      </c>
    </row>
    <row r="409" spans="1:5" x14ac:dyDescent="0.2">
      <c r="A409" s="6">
        <v>38944</v>
      </c>
      <c r="D409" s="30">
        <v>39308</v>
      </c>
      <c r="E409" s="42"/>
    </row>
    <row r="410" spans="1:5" x14ac:dyDescent="0.2">
      <c r="A410" s="6">
        <v>38958</v>
      </c>
      <c r="D410" s="30">
        <v>39322</v>
      </c>
      <c r="E410" s="42"/>
    </row>
    <row r="411" spans="1:5" x14ac:dyDescent="0.2">
      <c r="A411" s="6">
        <v>38972</v>
      </c>
      <c r="D411" s="30">
        <v>39336</v>
      </c>
      <c r="E411" s="23">
        <v>1.1000000000000001</v>
      </c>
    </row>
    <row r="412" spans="1:5" x14ac:dyDescent="0.2">
      <c r="A412" s="6">
        <v>38985</v>
      </c>
      <c r="D412" s="30">
        <v>39350</v>
      </c>
      <c r="E412" s="23">
        <v>2.59</v>
      </c>
    </row>
    <row r="413" spans="1:5" x14ac:dyDescent="0.2">
      <c r="A413" s="6">
        <v>39000</v>
      </c>
      <c r="D413" s="30">
        <v>39364</v>
      </c>
      <c r="E413" s="23">
        <v>4.5</v>
      </c>
    </row>
    <row r="414" spans="1:5" x14ac:dyDescent="0.2">
      <c r="A414" s="6">
        <v>39014</v>
      </c>
      <c r="D414" s="30">
        <v>39378</v>
      </c>
      <c r="E414" s="23">
        <v>1.35</v>
      </c>
    </row>
    <row r="415" spans="1:5" x14ac:dyDescent="0.2">
      <c r="A415" s="6">
        <v>39028</v>
      </c>
      <c r="D415" s="30">
        <v>39392</v>
      </c>
      <c r="E415" s="23">
        <v>2.4</v>
      </c>
    </row>
    <row r="416" spans="1:5" x14ac:dyDescent="0.2">
      <c r="A416" s="6">
        <v>39042</v>
      </c>
      <c r="D416" s="30">
        <v>39405</v>
      </c>
      <c r="E416" s="23"/>
    </row>
    <row r="417" spans="1:5" x14ac:dyDescent="0.2">
      <c r="A417" s="6">
        <v>39056</v>
      </c>
      <c r="D417" s="30">
        <v>39420</v>
      </c>
      <c r="E417" s="23"/>
    </row>
    <row r="418" spans="1:5" x14ac:dyDescent="0.2">
      <c r="A418" s="6"/>
      <c r="D418" s="30"/>
      <c r="E418" s="23"/>
    </row>
    <row r="419" spans="1:5" x14ac:dyDescent="0.2">
      <c r="A419" s="6"/>
      <c r="D419" s="28"/>
      <c r="E419" s="42"/>
    </row>
    <row r="420" spans="1:5" x14ac:dyDescent="0.2">
      <c r="A420" t="s">
        <v>74</v>
      </c>
      <c r="D420" s="18" t="s">
        <v>74</v>
      </c>
      <c r="E420" s="23"/>
    </row>
    <row r="421" spans="1:5" x14ac:dyDescent="0.2">
      <c r="A421" s="12">
        <v>38804</v>
      </c>
      <c r="B421" s="2">
        <v>0.38</v>
      </c>
      <c r="D421" s="17">
        <v>39168</v>
      </c>
      <c r="E421" s="23">
        <v>0.12</v>
      </c>
    </row>
    <row r="422" spans="1:5" x14ac:dyDescent="0.2">
      <c r="A422" s="1">
        <v>38818</v>
      </c>
      <c r="B422" s="2">
        <v>0.77</v>
      </c>
      <c r="D422" s="17">
        <v>39182</v>
      </c>
      <c r="E422" s="23"/>
    </row>
    <row r="423" spans="1:5" x14ac:dyDescent="0.2">
      <c r="A423" s="1">
        <v>38832</v>
      </c>
      <c r="B423" s="2">
        <v>0.6</v>
      </c>
      <c r="D423" s="17">
        <v>39196</v>
      </c>
      <c r="E423" s="23">
        <v>0.13</v>
      </c>
    </row>
    <row r="424" spans="1:5" x14ac:dyDescent="0.2">
      <c r="A424" s="1">
        <v>38846</v>
      </c>
      <c r="D424" s="17">
        <v>39210</v>
      </c>
      <c r="E424" s="23">
        <v>0.31</v>
      </c>
    </row>
    <row r="425" spans="1:5" x14ac:dyDescent="0.2">
      <c r="A425" s="6">
        <v>38860</v>
      </c>
      <c r="B425" s="2">
        <v>1.1000000000000001</v>
      </c>
      <c r="D425" s="17">
        <v>39224</v>
      </c>
      <c r="E425" s="23">
        <v>1.94</v>
      </c>
    </row>
    <row r="426" spans="1:5" x14ac:dyDescent="0.2">
      <c r="A426" s="6">
        <v>38874</v>
      </c>
      <c r="B426" s="2">
        <v>2.0299999999999998</v>
      </c>
      <c r="D426" s="17">
        <v>39238</v>
      </c>
      <c r="E426" s="23"/>
    </row>
    <row r="427" spans="1:5" x14ac:dyDescent="0.2">
      <c r="A427" s="6">
        <v>38888</v>
      </c>
      <c r="B427" s="2">
        <v>7.31</v>
      </c>
      <c r="D427" s="17">
        <v>39252</v>
      </c>
      <c r="E427" s="23">
        <v>1</v>
      </c>
    </row>
    <row r="428" spans="1:5" x14ac:dyDescent="0.2">
      <c r="A428" s="6">
        <v>38903</v>
      </c>
      <c r="D428" s="19">
        <v>39268</v>
      </c>
      <c r="E428" s="23">
        <v>3.36</v>
      </c>
    </row>
    <row r="429" spans="1:5" x14ac:dyDescent="0.2">
      <c r="A429" s="6">
        <v>38916</v>
      </c>
      <c r="B429" s="2">
        <v>0.33</v>
      </c>
      <c r="D429" s="19">
        <v>39282</v>
      </c>
      <c r="E429" s="23">
        <v>4.3</v>
      </c>
    </row>
    <row r="430" spans="1:5" x14ac:dyDescent="0.2">
      <c r="A430" s="6">
        <v>38930</v>
      </c>
      <c r="D430" s="19">
        <v>39294</v>
      </c>
      <c r="E430" s="23">
        <v>3.83</v>
      </c>
    </row>
    <row r="431" spans="1:5" x14ac:dyDescent="0.2">
      <c r="A431" s="6">
        <v>38944</v>
      </c>
      <c r="B431" s="2">
        <v>3.46</v>
      </c>
      <c r="D431" s="19">
        <v>39308</v>
      </c>
      <c r="E431" s="23">
        <v>2.67</v>
      </c>
    </row>
    <row r="432" spans="1:5" x14ac:dyDescent="0.2">
      <c r="A432" s="6">
        <v>38958</v>
      </c>
      <c r="B432" s="2">
        <v>2.64</v>
      </c>
      <c r="D432" s="19">
        <v>39322</v>
      </c>
      <c r="E432" s="23">
        <v>4.78</v>
      </c>
    </row>
    <row r="433" spans="1:5" x14ac:dyDescent="0.2">
      <c r="A433" s="6">
        <v>38972</v>
      </c>
      <c r="B433" s="2">
        <v>0.65</v>
      </c>
      <c r="D433" s="19">
        <v>39336</v>
      </c>
      <c r="E433" s="23">
        <v>6.09</v>
      </c>
    </row>
    <row r="434" spans="1:5" x14ac:dyDescent="0.2">
      <c r="A434" s="6">
        <v>38985</v>
      </c>
      <c r="B434" s="2">
        <v>0.9</v>
      </c>
      <c r="D434" s="19">
        <v>39350</v>
      </c>
      <c r="E434" s="23">
        <v>4.42</v>
      </c>
    </row>
    <row r="435" spans="1:5" x14ac:dyDescent="0.2">
      <c r="A435" s="6">
        <v>39000</v>
      </c>
      <c r="B435" s="2">
        <v>0.41</v>
      </c>
      <c r="D435" s="19">
        <v>39364</v>
      </c>
      <c r="E435" s="23">
        <v>0.09</v>
      </c>
    </row>
    <row r="436" spans="1:5" x14ac:dyDescent="0.2">
      <c r="A436" s="6">
        <v>39014</v>
      </c>
      <c r="B436" s="2">
        <v>0.37</v>
      </c>
      <c r="D436" s="19">
        <v>39378</v>
      </c>
      <c r="E436" s="23">
        <v>7.54</v>
      </c>
    </row>
    <row r="437" spans="1:5" x14ac:dyDescent="0.2">
      <c r="A437" s="6">
        <v>39028</v>
      </c>
      <c r="D437" s="19">
        <v>39392</v>
      </c>
      <c r="E437" s="23"/>
    </row>
    <row r="438" spans="1:5" x14ac:dyDescent="0.2">
      <c r="A438" s="6">
        <v>39042</v>
      </c>
      <c r="B438" s="2">
        <v>7.0000000000000007E-2</v>
      </c>
      <c r="D438" s="19">
        <v>39405</v>
      </c>
      <c r="E438" s="23"/>
    </row>
    <row r="439" spans="1:5" x14ac:dyDescent="0.2">
      <c r="A439" s="6">
        <v>39056</v>
      </c>
      <c r="D439" s="19">
        <v>39420</v>
      </c>
      <c r="E439" s="23"/>
    </row>
    <row r="440" spans="1:5" x14ac:dyDescent="0.2">
      <c r="A440" s="6"/>
      <c r="D440" s="19"/>
      <c r="E440" s="23"/>
    </row>
    <row r="441" spans="1:5" x14ac:dyDescent="0.2">
      <c r="A441" s="6"/>
      <c r="D441" s="19"/>
      <c r="E441" s="23"/>
    </row>
    <row r="442" spans="1:5" x14ac:dyDescent="0.2">
      <c r="A442" t="s">
        <v>76</v>
      </c>
      <c r="D442" s="18" t="s">
        <v>76</v>
      </c>
      <c r="E442" s="23"/>
    </row>
    <row r="443" spans="1:5" x14ac:dyDescent="0.2">
      <c r="A443" s="4">
        <v>38804</v>
      </c>
      <c r="B443" s="2">
        <v>4.0999999999999996</v>
      </c>
      <c r="D443" s="17">
        <v>39168</v>
      </c>
      <c r="E443" s="23">
        <v>1.19</v>
      </c>
    </row>
    <row r="444" spans="1:5" x14ac:dyDescent="0.2">
      <c r="A444" s="1">
        <v>38818</v>
      </c>
      <c r="B444" s="2">
        <v>1.33</v>
      </c>
      <c r="D444" s="17">
        <v>39182</v>
      </c>
      <c r="E444" s="23">
        <v>1.02</v>
      </c>
    </row>
    <row r="445" spans="1:5" x14ac:dyDescent="0.2">
      <c r="A445" s="1">
        <v>38832</v>
      </c>
      <c r="B445" s="2">
        <v>2.65</v>
      </c>
      <c r="D445" s="17">
        <v>39196</v>
      </c>
      <c r="E445" s="23">
        <v>0.56000000000000005</v>
      </c>
    </row>
    <row r="446" spans="1:5" x14ac:dyDescent="0.2">
      <c r="A446" s="1">
        <v>38846</v>
      </c>
      <c r="B446" s="2">
        <v>1.87</v>
      </c>
      <c r="D446" s="17">
        <v>39210</v>
      </c>
      <c r="E446" s="23">
        <v>2.96</v>
      </c>
    </row>
    <row r="447" spans="1:5" x14ac:dyDescent="0.2">
      <c r="A447" s="6">
        <v>38860</v>
      </c>
      <c r="B447" s="2">
        <v>2.7</v>
      </c>
      <c r="D447" s="17">
        <v>39224</v>
      </c>
      <c r="E447" s="23">
        <v>3.89</v>
      </c>
    </row>
    <row r="448" spans="1:5" x14ac:dyDescent="0.2">
      <c r="A448" s="6">
        <v>38874</v>
      </c>
      <c r="B448" s="2">
        <v>1.1200000000000001</v>
      </c>
      <c r="D448" s="19">
        <v>39238</v>
      </c>
      <c r="E448" s="23">
        <v>5.5</v>
      </c>
    </row>
    <row r="449" spans="1:5" x14ac:dyDescent="0.2">
      <c r="A449" s="6">
        <v>38888</v>
      </c>
      <c r="B449" s="2">
        <v>11.23</v>
      </c>
      <c r="D449" s="19">
        <v>39252</v>
      </c>
      <c r="E449" s="23">
        <v>5.77</v>
      </c>
    </row>
    <row r="450" spans="1:5" x14ac:dyDescent="0.2">
      <c r="A450" s="6">
        <v>38903</v>
      </c>
      <c r="B450" s="2">
        <v>4.21</v>
      </c>
      <c r="D450" s="19">
        <v>39268</v>
      </c>
      <c r="E450" s="23">
        <v>6.06</v>
      </c>
    </row>
    <row r="451" spans="1:5" x14ac:dyDescent="0.2">
      <c r="A451" s="6">
        <v>38916</v>
      </c>
      <c r="D451" s="19">
        <v>39282</v>
      </c>
      <c r="E451" s="23">
        <v>6.53</v>
      </c>
    </row>
    <row r="452" spans="1:5" x14ac:dyDescent="0.2">
      <c r="A452" s="6">
        <v>38930</v>
      </c>
      <c r="B452" s="2">
        <v>2.5499999999999998</v>
      </c>
      <c r="D452" s="19">
        <v>39294</v>
      </c>
      <c r="E452" s="23">
        <v>6.38</v>
      </c>
    </row>
    <row r="453" spans="1:5" x14ac:dyDescent="0.2">
      <c r="A453" s="6">
        <v>38944</v>
      </c>
      <c r="B453" s="2">
        <v>3.06</v>
      </c>
      <c r="D453" s="19">
        <v>39308</v>
      </c>
      <c r="E453" s="23">
        <v>8.8699999999999992</v>
      </c>
    </row>
    <row r="454" spans="1:5" x14ac:dyDescent="0.2">
      <c r="A454" s="6">
        <v>38958</v>
      </c>
      <c r="D454" s="19">
        <v>39322</v>
      </c>
      <c r="E454" s="23">
        <v>7.02</v>
      </c>
    </row>
    <row r="455" spans="1:5" x14ac:dyDescent="0.2">
      <c r="A455" s="6">
        <v>38972</v>
      </c>
      <c r="D455" s="19">
        <v>39336</v>
      </c>
      <c r="E455" s="23">
        <v>4.9000000000000004</v>
      </c>
    </row>
    <row r="456" spans="1:5" x14ac:dyDescent="0.2">
      <c r="A456" s="6">
        <v>38985</v>
      </c>
      <c r="D456" s="19">
        <v>39350</v>
      </c>
      <c r="E456" s="23">
        <v>8.18</v>
      </c>
    </row>
    <row r="457" spans="1:5" x14ac:dyDescent="0.2">
      <c r="A457" s="6">
        <v>39000</v>
      </c>
      <c r="D457" s="19">
        <v>39364</v>
      </c>
      <c r="E457" s="23">
        <v>10.6</v>
      </c>
    </row>
    <row r="458" spans="1:5" x14ac:dyDescent="0.2">
      <c r="A458" s="6">
        <v>39014</v>
      </c>
      <c r="D458" s="19">
        <v>39378</v>
      </c>
      <c r="E458" s="23">
        <v>8.31</v>
      </c>
    </row>
    <row r="459" spans="1:5" x14ac:dyDescent="0.2">
      <c r="A459" s="6">
        <v>39028</v>
      </c>
      <c r="D459" s="19">
        <v>39392</v>
      </c>
      <c r="E459" s="23">
        <v>9.08</v>
      </c>
    </row>
    <row r="460" spans="1:5" x14ac:dyDescent="0.2">
      <c r="A460" s="6">
        <v>39042</v>
      </c>
      <c r="D460" s="19">
        <v>39405</v>
      </c>
      <c r="E460" s="23">
        <v>8.5</v>
      </c>
    </row>
    <row r="461" spans="1:5" x14ac:dyDescent="0.2">
      <c r="A461" s="6">
        <v>39056</v>
      </c>
      <c r="D461" s="19">
        <v>39420</v>
      </c>
      <c r="E461" s="23">
        <v>8.51</v>
      </c>
    </row>
    <row r="462" spans="1:5" x14ac:dyDescent="0.2">
      <c r="A462" s="6"/>
      <c r="D462" s="19"/>
      <c r="E462" s="23"/>
    </row>
    <row r="463" spans="1:5" x14ac:dyDescent="0.2">
      <c r="A463" s="6"/>
      <c r="D463" s="19"/>
      <c r="E463" s="23"/>
    </row>
    <row r="464" spans="1:5" x14ac:dyDescent="0.2">
      <c r="A464" t="s">
        <v>79</v>
      </c>
      <c r="D464" s="18" t="s">
        <v>79</v>
      </c>
      <c r="E464" s="23"/>
    </row>
    <row r="465" spans="1:5" x14ac:dyDescent="0.2">
      <c r="A465" s="12">
        <v>38804</v>
      </c>
      <c r="D465" s="17">
        <v>39168</v>
      </c>
      <c r="E465" s="23">
        <v>5.54</v>
      </c>
    </row>
    <row r="466" spans="1:5" x14ac:dyDescent="0.2">
      <c r="A466" s="1">
        <v>38818</v>
      </c>
      <c r="B466" s="2">
        <v>4.5599999999999996</v>
      </c>
      <c r="D466" s="17">
        <v>39182</v>
      </c>
      <c r="E466" s="23">
        <v>4.7699999999999996</v>
      </c>
    </row>
    <row r="467" spans="1:5" x14ac:dyDescent="0.2">
      <c r="A467" s="1">
        <v>38832</v>
      </c>
      <c r="B467" s="2">
        <v>6.6</v>
      </c>
      <c r="D467" s="17">
        <v>39196</v>
      </c>
      <c r="E467" s="23">
        <v>4.12</v>
      </c>
    </row>
    <row r="468" spans="1:5" x14ac:dyDescent="0.2">
      <c r="A468" s="1">
        <v>38846</v>
      </c>
      <c r="B468" s="2">
        <v>0.06</v>
      </c>
      <c r="D468" s="17">
        <v>39210</v>
      </c>
      <c r="E468" s="23">
        <v>6.54</v>
      </c>
    </row>
    <row r="469" spans="1:5" x14ac:dyDescent="0.2">
      <c r="A469" s="6">
        <v>38860</v>
      </c>
      <c r="B469" s="2">
        <v>4.09</v>
      </c>
      <c r="D469" s="17">
        <v>39224</v>
      </c>
      <c r="E469" s="23"/>
    </row>
    <row r="470" spans="1:5" x14ac:dyDescent="0.2">
      <c r="A470" s="6">
        <v>38874</v>
      </c>
      <c r="B470" s="2">
        <v>4.1900000000000004</v>
      </c>
      <c r="D470" s="19">
        <v>39238</v>
      </c>
      <c r="E470" s="23"/>
    </row>
    <row r="471" spans="1:5" x14ac:dyDescent="0.2">
      <c r="A471" s="6">
        <v>38888</v>
      </c>
      <c r="B471" s="2">
        <v>22.39</v>
      </c>
      <c r="D471" s="19">
        <v>39252</v>
      </c>
      <c r="E471" s="23"/>
    </row>
    <row r="472" spans="1:5" x14ac:dyDescent="0.2">
      <c r="A472" s="6">
        <v>38903</v>
      </c>
      <c r="B472" s="2">
        <v>8.25</v>
      </c>
      <c r="D472" s="19">
        <v>39268</v>
      </c>
      <c r="E472" s="23"/>
    </row>
    <row r="473" spans="1:5" x14ac:dyDescent="0.2">
      <c r="A473" s="6">
        <v>38916</v>
      </c>
      <c r="B473" s="2">
        <v>8.4700000000000006</v>
      </c>
      <c r="D473" s="19">
        <v>39282</v>
      </c>
      <c r="E473" s="23"/>
    </row>
    <row r="474" spans="1:5" x14ac:dyDescent="0.2">
      <c r="A474" s="6">
        <v>38930</v>
      </c>
      <c r="B474" s="2">
        <v>8.23</v>
      </c>
      <c r="D474" s="19">
        <v>39294</v>
      </c>
      <c r="E474" s="23"/>
    </row>
    <row r="475" spans="1:5" x14ac:dyDescent="0.2">
      <c r="A475" s="6">
        <v>38944</v>
      </c>
      <c r="B475" s="2">
        <v>10.89</v>
      </c>
      <c r="D475" s="19">
        <v>39308</v>
      </c>
      <c r="E475" s="23"/>
    </row>
    <row r="476" spans="1:5" x14ac:dyDescent="0.2">
      <c r="A476" s="6">
        <v>38958</v>
      </c>
      <c r="B476" s="2">
        <v>10.8</v>
      </c>
      <c r="D476" s="19">
        <v>39322</v>
      </c>
      <c r="E476" s="23"/>
    </row>
    <row r="477" spans="1:5" x14ac:dyDescent="0.2">
      <c r="A477" s="6">
        <v>38972</v>
      </c>
      <c r="B477" s="2">
        <v>9.25</v>
      </c>
      <c r="D477" s="19">
        <v>39336</v>
      </c>
      <c r="E477" s="23"/>
    </row>
    <row r="478" spans="1:5" x14ac:dyDescent="0.2">
      <c r="A478" s="6">
        <v>38984</v>
      </c>
      <c r="B478" s="2">
        <v>7.46</v>
      </c>
      <c r="D478" s="19">
        <v>39350</v>
      </c>
      <c r="E478" s="23"/>
    </row>
    <row r="479" spans="1:5" x14ac:dyDescent="0.2">
      <c r="A479" s="6">
        <v>39000</v>
      </c>
      <c r="B479" s="2">
        <v>7.32</v>
      </c>
      <c r="D479" s="19">
        <v>39364</v>
      </c>
      <c r="E479" s="23"/>
    </row>
    <row r="480" spans="1:5" x14ac:dyDescent="0.2">
      <c r="A480" s="6">
        <v>39014</v>
      </c>
      <c r="B480" s="2">
        <v>6.65</v>
      </c>
      <c r="D480" s="19">
        <v>39378</v>
      </c>
      <c r="E480" s="23"/>
    </row>
    <row r="481" spans="1:5" x14ac:dyDescent="0.2">
      <c r="A481" s="6">
        <v>39028</v>
      </c>
      <c r="B481" s="2">
        <v>4.68</v>
      </c>
      <c r="D481" s="19">
        <v>39392</v>
      </c>
      <c r="E481" s="23"/>
    </row>
    <row r="482" spans="1:5" x14ac:dyDescent="0.2">
      <c r="A482" s="6">
        <v>39042</v>
      </c>
      <c r="B482" s="2">
        <v>2.92</v>
      </c>
      <c r="D482" s="19">
        <v>39405</v>
      </c>
      <c r="E482" s="23"/>
    </row>
    <row r="483" spans="1:5" x14ac:dyDescent="0.2">
      <c r="A483" s="6">
        <v>39056</v>
      </c>
      <c r="B483" s="2">
        <v>3.87</v>
      </c>
      <c r="D483" s="19">
        <v>39420</v>
      </c>
      <c r="E483" s="23"/>
    </row>
    <row r="484" spans="1:5" x14ac:dyDescent="0.2">
      <c r="A484" s="6"/>
      <c r="D484" s="19"/>
      <c r="E484" s="23"/>
    </row>
    <row r="485" spans="1:5" x14ac:dyDescent="0.2">
      <c r="D485" s="19"/>
      <c r="E485" s="23"/>
    </row>
    <row r="486" spans="1:5" x14ac:dyDescent="0.2">
      <c r="A486" t="s">
        <v>78</v>
      </c>
      <c r="D486" s="18" t="s">
        <v>78</v>
      </c>
      <c r="E486" s="23"/>
    </row>
    <row r="487" spans="1:5" x14ac:dyDescent="0.2">
      <c r="A487" s="12">
        <v>38804</v>
      </c>
      <c r="B487" s="2">
        <v>4.2300000000000004</v>
      </c>
      <c r="D487" s="17">
        <v>39168</v>
      </c>
      <c r="E487" s="23">
        <v>1.02</v>
      </c>
    </row>
    <row r="488" spans="1:5" x14ac:dyDescent="0.2">
      <c r="A488" s="1">
        <v>38818</v>
      </c>
      <c r="B488" s="2">
        <v>2.82</v>
      </c>
      <c r="D488" s="17">
        <v>39182</v>
      </c>
      <c r="E488" s="23">
        <v>2.2000000000000002</v>
      </c>
    </row>
    <row r="489" spans="1:5" x14ac:dyDescent="0.2">
      <c r="A489" s="1">
        <v>38832</v>
      </c>
      <c r="B489" s="2">
        <v>2.5099999999999998</v>
      </c>
      <c r="D489" s="17">
        <v>39196</v>
      </c>
      <c r="E489" s="23">
        <v>1.21</v>
      </c>
    </row>
    <row r="490" spans="1:5" x14ac:dyDescent="0.2">
      <c r="A490" s="1">
        <v>38846</v>
      </c>
      <c r="B490" s="2">
        <v>3.26</v>
      </c>
      <c r="D490" s="17">
        <v>39210</v>
      </c>
      <c r="E490" s="23">
        <v>2.59</v>
      </c>
    </row>
    <row r="491" spans="1:5" x14ac:dyDescent="0.2">
      <c r="A491" s="6">
        <v>38860</v>
      </c>
      <c r="B491" s="2">
        <v>3.67</v>
      </c>
      <c r="D491" s="17">
        <v>39224</v>
      </c>
      <c r="E491" s="23">
        <v>4.09</v>
      </c>
    </row>
    <row r="492" spans="1:5" x14ac:dyDescent="0.2">
      <c r="A492" s="6">
        <v>38874</v>
      </c>
      <c r="B492" s="2">
        <v>4.2300000000000004</v>
      </c>
      <c r="D492" s="17">
        <v>39238</v>
      </c>
      <c r="E492" s="23">
        <v>6.03</v>
      </c>
    </row>
    <row r="493" spans="1:5" x14ac:dyDescent="0.2">
      <c r="A493" s="6">
        <v>38888</v>
      </c>
      <c r="B493" s="2">
        <v>19.12</v>
      </c>
      <c r="D493" s="19">
        <v>39252</v>
      </c>
      <c r="E493" s="23"/>
    </row>
    <row r="494" spans="1:5" x14ac:dyDescent="0.2">
      <c r="A494" s="6">
        <v>38903</v>
      </c>
      <c r="B494" s="2">
        <v>7.6</v>
      </c>
      <c r="D494" s="19">
        <v>39268</v>
      </c>
      <c r="E494" s="23">
        <v>7.63</v>
      </c>
    </row>
    <row r="495" spans="1:5" x14ac:dyDescent="0.2">
      <c r="A495" s="6">
        <v>38916</v>
      </c>
      <c r="B495" s="2">
        <v>4.2</v>
      </c>
      <c r="D495" s="19">
        <v>39282</v>
      </c>
      <c r="E495" s="23">
        <v>9.07</v>
      </c>
    </row>
    <row r="496" spans="1:5" x14ac:dyDescent="0.2">
      <c r="A496" s="6">
        <v>38930</v>
      </c>
      <c r="B496" s="2">
        <v>5.73</v>
      </c>
      <c r="D496" s="19">
        <v>39294</v>
      </c>
      <c r="E496" s="23"/>
    </row>
    <row r="497" spans="1:5" x14ac:dyDescent="0.2">
      <c r="A497" s="6">
        <v>38944</v>
      </c>
      <c r="B497" s="2">
        <v>7.02</v>
      </c>
      <c r="D497" s="19">
        <v>39308</v>
      </c>
      <c r="E497" s="23">
        <v>10.51</v>
      </c>
    </row>
    <row r="498" spans="1:5" x14ac:dyDescent="0.2">
      <c r="A498" s="6">
        <v>38958</v>
      </c>
      <c r="B498" s="2">
        <v>4.1500000000000004</v>
      </c>
      <c r="D498" s="19">
        <v>39322</v>
      </c>
      <c r="E498" s="23">
        <v>10.130000000000001</v>
      </c>
    </row>
    <row r="499" spans="1:5" x14ac:dyDescent="0.2">
      <c r="A499" s="6">
        <v>38972</v>
      </c>
      <c r="B499" s="2">
        <v>5.66</v>
      </c>
      <c r="D499" s="19">
        <v>39336</v>
      </c>
      <c r="E499" s="23">
        <v>13.45</v>
      </c>
    </row>
    <row r="500" spans="1:5" x14ac:dyDescent="0.2">
      <c r="A500" s="6">
        <v>38985</v>
      </c>
      <c r="B500" s="2">
        <v>5.79</v>
      </c>
      <c r="D500" s="19">
        <v>39350</v>
      </c>
      <c r="E500" s="23">
        <v>10.210000000000001</v>
      </c>
    </row>
    <row r="501" spans="1:5" x14ac:dyDescent="0.2">
      <c r="A501" s="6">
        <v>39000</v>
      </c>
      <c r="B501" s="2">
        <v>4.18</v>
      </c>
      <c r="D501" s="19">
        <v>39364</v>
      </c>
      <c r="E501" s="23">
        <v>14.72</v>
      </c>
    </row>
    <row r="502" spans="1:5" x14ac:dyDescent="0.2">
      <c r="A502" s="6">
        <v>39014</v>
      </c>
      <c r="B502" s="2">
        <v>2.94</v>
      </c>
      <c r="D502" s="19">
        <v>39378</v>
      </c>
      <c r="E502" s="23"/>
    </row>
    <row r="503" spans="1:5" x14ac:dyDescent="0.2">
      <c r="A503" s="6">
        <v>39028</v>
      </c>
      <c r="B503" s="2">
        <v>3.01</v>
      </c>
      <c r="D503" s="19">
        <v>39392</v>
      </c>
      <c r="E503" s="23">
        <v>11.49</v>
      </c>
    </row>
    <row r="504" spans="1:5" x14ac:dyDescent="0.2">
      <c r="A504" s="6">
        <v>39042</v>
      </c>
      <c r="B504" s="2">
        <v>1.21</v>
      </c>
      <c r="D504" s="19">
        <v>39405</v>
      </c>
      <c r="E504" s="23">
        <v>11.18</v>
      </c>
    </row>
    <row r="505" spans="1:5" x14ac:dyDescent="0.2">
      <c r="A505" s="6">
        <v>39056</v>
      </c>
      <c r="B505" s="2">
        <v>1.62</v>
      </c>
      <c r="D505" s="19">
        <v>39420</v>
      </c>
      <c r="E505" s="23">
        <v>9.74</v>
      </c>
    </row>
    <row r="506" spans="1:5" x14ac:dyDescent="0.2">
      <c r="A506" s="6"/>
      <c r="D506" s="19"/>
      <c r="E506" s="23"/>
    </row>
    <row r="507" spans="1:5" x14ac:dyDescent="0.2">
      <c r="A507" s="6"/>
      <c r="D507" s="19"/>
      <c r="E507" s="23"/>
    </row>
    <row r="508" spans="1:5" x14ac:dyDescent="0.2">
      <c r="A508" t="s">
        <v>83</v>
      </c>
      <c r="D508" s="18" t="s">
        <v>83</v>
      </c>
      <c r="E508" s="42"/>
    </row>
    <row r="509" spans="1:5" x14ac:dyDescent="0.2">
      <c r="A509" s="12">
        <v>38804</v>
      </c>
      <c r="D509" s="17">
        <v>39168</v>
      </c>
      <c r="E509" s="23"/>
    </row>
    <row r="510" spans="1:5" x14ac:dyDescent="0.2">
      <c r="A510" s="1">
        <v>38818</v>
      </c>
      <c r="D510" s="17">
        <v>39182</v>
      </c>
      <c r="E510" s="23">
        <v>0.13</v>
      </c>
    </row>
    <row r="511" spans="1:5" x14ac:dyDescent="0.2">
      <c r="A511" s="1">
        <v>38832</v>
      </c>
      <c r="D511" s="17">
        <v>39196</v>
      </c>
      <c r="E511" s="23">
        <v>0.1</v>
      </c>
    </row>
    <row r="512" spans="1:5" x14ac:dyDescent="0.2">
      <c r="A512" s="1">
        <v>38846</v>
      </c>
      <c r="D512" s="17">
        <v>39210</v>
      </c>
      <c r="E512" s="23">
        <v>0.09</v>
      </c>
    </row>
    <row r="513" spans="1:5" x14ac:dyDescent="0.2">
      <c r="A513" s="6">
        <v>38860</v>
      </c>
      <c r="D513" s="17">
        <v>39224</v>
      </c>
      <c r="E513" s="23"/>
    </row>
    <row r="514" spans="1:5" x14ac:dyDescent="0.2">
      <c r="A514" s="6">
        <v>38874</v>
      </c>
      <c r="D514" s="17">
        <v>39238</v>
      </c>
      <c r="E514" s="23">
        <v>0.3</v>
      </c>
    </row>
    <row r="515" spans="1:5" x14ac:dyDescent="0.2">
      <c r="D515" s="17">
        <v>39252</v>
      </c>
      <c r="E515" s="23"/>
    </row>
    <row r="516" spans="1:5" x14ac:dyDescent="0.2">
      <c r="A516" s="6">
        <v>38903</v>
      </c>
      <c r="B516" s="2">
        <v>0.34</v>
      </c>
      <c r="D516" s="20">
        <v>39268</v>
      </c>
      <c r="E516" s="23"/>
    </row>
    <row r="517" spans="1:5" x14ac:dyDescent="0.2">
      <c r="A517" s="6">
        <v>38916</v>
      </c>
      <c r="D517" s="19">
        <v>39282</v>
      </c>
      <c r="E517" s="23">
        <v>0.43</v>
      </c>
    </row>
    <row r="518" spans="1:5" x14ac:dyDescent="0.2">
      <c r="A518" s="6">
        <v>38930</v>
      </c>
      <c r="D518" s="19">
        <v>39294</v>
      </c>
      <c r="E518" s="23">
        <v>1.32</v>
      </c>
    </row>
    <row r="519" spans="1:5" x14ac:dyDescent="0.2">
      <c r="A519" s="6">
        <v>38944</v>
      </c>
      <c r="D519" s="19">
        <v>39308</v>
      </c>
      <c r="E519" s="23">
        <v>1.65</v>
      </c>
    </row>
    <row r="520" spans="1:5" x14ac:dyDescent="0.2">
      <c r="A520" s="6">
        <v>38958</v>
      </c>
      <c r="D520" s="19">
        <v>39322</v>
      </c>
      <c r="E520" s="23"/>
    </row>
    <row r="521" spans="1:5" x14ac:dyDescent="0.2">
      <c r="A521" s="6">
        <v>38972</v>
      </c>
      <c r="D521" s="19">
        <v>39336</v>
      </c>
      <c r="E521" s="23"/>
    </row>
    <row r="522" spans="1:5" x14ac:dyDescent="0.2">
      <c r="A522" s="6">
        <v>38985</v>
      </c>
      <c r="D522" s="19">
        <v>39350</v>
      </c>
      <c r="E522" s="23">
        <v>2.88</v>
      </c>
    </row>
    <row r="523" spans="1:5" x14ac:dyDescent="0.2">
      <c r="A523" s="6">
        <v>39000</v>
      </c>
      <c r="D523" s="19">
        <v>39364</v>
      </c>
      <c r="E523" s="23"/>
    </row>
    <row r="524" spans="1:5" x14ac:dyDescent="0.2">
      <c r="A524" s="6">
        <v>39014</v>
      </c>
      <c r="D524" s="19">
        <v>39378</v>
      </c>
      <c r="E524" s="23">
        <v>2.76</v>
      </c>
    </row>
    <row r="525" spans="1:5" x14ac:dyDescent="0.2">
      <c r="A525" s="6">
        <v>39028</v>
      </c>
      <c r="D525" s="19">
        <v>39392</v>
      </c>
      <c r="E525" s="23"/>
    </row>
    <row r="526" spans="1:5" x14ac:dyDescent="0.2">
      <c r="A526" s="6">
        <v>39042</v>
      </c>
      <c r="D526" s="19">
        <v>39405</v>
      </c>
      <c r="E526" s="23"/>
    </row>
    <row r="527" spans="1:5" x14ac:dyDescent="0.2">
      <c r="A527" s="6">
        <v>39056</v>
      </c>
      <c r="D527" s="19">
        <v>39420</v>
      </c>
      <c r="E527" s="23"/>
    </row>
    <row r="528" spans="1:5" x14ac:dyDescent="0.2">
      <c r="A528" s="6"/>
      <c r="D528" s="19"/>
      <c r="E528" s="23"/>
    </row>
    <row r="529" spans="1:5" x14ac:dyDescent="0.2">
      <c r="A529" s="6"/>
      <c r="D529" s="19"/>
      <c r="E529" s="23"/>
    </row>
    <row r="530" spans="1:5" x14ac:dyDescent="0.2">
      <c r="A530" t="s">
        <v>85</v>
      </c>
      <c r="D530" s="18" t="s">
        <v>85</v>
      </c>
      <c r="E530" s="23"/>
    </row>
    <row r="531" spans="1:5" x14ac:dyDescent="0.2">
      <c r="A531" s="12">
        <v>38804</v>
      </c>
      <c r="B531" s="2">
        <v>0.18</v>
      </c>
      <c r="D531" s="17">
        <v>39168</v>
      </c>
      <c r="E531" s="23"/>
    </row>
    <row r="532" spans="1:5" x14ac:dyDescent="0.2">
      <c r="A532" s="1">
        <v>38818</v>
      </c>
      <c r="D532" s="17">
        <v>39182</v>
      </c>
      <c r="E532" s="23"/>
    </row>
    <row r="533" spans="1:5" x14ac:dyDescent="0.2">
      <c r="A533" s="1">
        <v>38832</v>
      </c>
      <c r="D533" s="17">
        <v>39196</v>
      </c>
      <c r="E533" s="23">
        <v>0.06</v>
      </c>
    </row>
    <row r="534" spans="1:5" x14ac:dyDescent="0.2">
      <c r="A534" s="1">
        <v>38846</v>
      </c>
      <c r="B534" s="2">
        <v>0.1</v>
      </c>
      <c r="D534" s="17">
        <v>39210</v>
      </c>
      <c r="E534" s="23">
        <v>7.0000000000000007E-2</v>
      </c>
    </row>
    <row r="535" spans="1:5" x14ac:dyDescent="0.2">
      <c r="A535" s="1"/>
      <c r="D535" s="17">
        <v>39224</v>
      </c>
      <c r="E535" s="23">
        <v>0.17</v>
      </c>
    </row>
    <row r="536" spans="1:5" x14ac:dyDescent="0.2">
      <c r="A536" s="1">
        <v>38874</v>
      </c>
      <c r="B536" s="2">
        <v>0.09</v>
      </c>
      <c r="D536" s="17">
        <v>39238</v>
      </c>
      <c r="E536" s="23">
        <v>0.1</v>
      </c>
    </row>
    <row r="537" spans="1:5" x14ac:dyDescent="0.2">
      <c r="A537" s="1"/>
      <c r="D537" s="19">
        <v>39252</v>
      </c>
      <c r="E537" s="23"/>
    </row>
    <row r="538" spans="1:5" x14ac:dyDescent="0.2">
      <c r="A538" s="1">
        <v>38903</v>
      </c>
      <c r="D538" s="19">
        <v>39268</v>
      </c>
      <c r="E538" s="23"/>
    </row>
    <row r="539" spans="1:5" x14ac:dyDescent="0.2">
      <c r="A539" s="1">
        <v>38916</v>
      </c>
      <c r="B539" s="2">
        <v>0.08</v>
      </c>
      <c r="D539" s="19">
        <v>39282</v>
      </c>
      <c r="E539" s="23"/>
    </row>
    <row r="540" spans="1:5" x14ac:dyDescent="0.2">
      <c r="A540" s="1">
        <v>38930</v>
      </c>
      <c r="D540" s="19">
        <v>39294</v>
      </c>
      <c r="E540" s="23">
        <v>0.1</v>
      </c>
    </row>
    <row r="541" spans="1:5" x14ac:dyDescent="0.2">
      <c r="A541" s="1">
        <v>38944</v>
      </c>
      <c r="B541" s="2">
        <v>0.19</v>
      </c>
      <c r="D541" s="19">
        <v>39308</v>
      </c>
      <c r="E541" s="23">
        <v>0.17</v>
      </c>
    </row>
    <row r="542" spans="1:5" x14ac:dyDescent="0.2">
      <c r="A542" s="1">
        <v>38958</v>
      </c>
      <c r="D542" s="19">
        <v>39322</v>
      </c>
      <c r="E542" s="23">
        <v>0.25</v>
      </c>
    </row>
    <row r="543" spans="1:5" x14ac:dyDescent="0.2">
      <c r="A543" s="1">
        <v>38972</v>
      </c>
      <c r="B543" s="2">
        <v>0.23</v>
      </c>
      <c r="D543" s="19">
        <v>39336</v>
      </c>
      <c r="E543" s="23">
        <v>0.5</v>
      </c>
    </row>
    <row r="544" spans="1:5" x14ac:dyDescent="0.2">
      <c r="A544" s="1">
        <v>38985</v>
      </c>
      <c r="D544" s="19">
        <v>39350</v>
      </c>
      <c r="E544" s="23">
        <v>0.61</v>
      </c>
    </row>
    <row r="545" spans="1:5" x14ac:dyDescent="0.2">
      <c r="A545" s="1">
        <v>39000</v>
      </c>
      <c r="D545" s="19">
        <v>39364</v>
      </c>
      <c r="E545" s="23">
        <v>1.24</v>
      </c>
    </row>
    <row r="546" spans="1:5" x14ac:dyDescent="0.2">
      <c r="A546" s="6">
        <v>39014</v>
      </c>
      <c r="D546" s="19">
        <v>39378</v>
      </c>
      <c r="E546" s="23">
        <v>8.5999999999999993E-2</v>
      </c>
    </row>
    <row r="547" spans="1:5" x14ac:dyDescent="0.2">
      <c r="A547" s="6">
        <v>39028</v>
      </c>
      <c r="D547" s="19">
        <v>39392</v>
      </c>
      <c r="E547" s="23">
        <v>0.92</v>
      </c>
    </row>
    <row r="548" spans="1:5" x14ac:dyDescent="0.2">
      <c r="A548" s="6">
        <v>39042</v>
      </c>
      <c r="B548" s="2">
        <v>0.16</v>
      </c>
      <c r="D548" s="19">
        <v>39405</v>
      </c>
      <c r="E548" s="23">
        <v>0.88</v>
      </c>
    </row>
    <row r="549" spans="1:5" x14ac:dyDescent="0.2">
      <c r="A549" s="6">
        <v>39056</v>
      </c>
      <c r="D549" s="19">
        <v>39420</v>
      </c>
      <c r="E549" s="23">
        <v>0.8</v>
      </c>
    </row>
    <row r="550" spans="1:5" x14ac:dyDescent="0.2">
      <c r="A550" s="6"/>
      <c r="D550" s="19"/>
      <c r="E550" s="23"/>
    </row>
    <row r="551" spans="1:5" x14ac:dyDescent="0.2">
      <c r="A551" s="1"/>
      <c r="D551" s="19"/>
      <c r="E551" s="23"/>
    </row>
    <row r="552" spans="1:5" x14ac:dyDescent="0.2">
      <c r="A552" t="s">
        <v>87</v>
      </c>
      <c r="D552" s="18" t="s">
        <v>87</v>
      </c>
      <c r="E552" s="23"/>
    </row>
    <row r="553" spans="1:5" x14ac:dyDescent="0.2">
      <c r="A553" s="12">
        <v>38804</v>
      </c>
      <c r="B553" s="2">
        <v>5.17</v>
      </c>
      <c r="D553" s="17">
        <v>39168</v>
      </c>
      <c r="E553" s="23">
        <v>4.55</v>
      </c>
    </row>
    <row r="554" spans="1:5" x14ac:dyDescent="0.2">
      <c r="A554" s="1">
        <v>38818</v>
      </c>
      <c r="D554" s="17">
        <v>39182</v>
      </c>
      <c r="E554" s="23">
        <v>3.06</v>
      </c>
    </row>
    <row r="555" spans="1:5" x14ac:dyDescent="0.2">
      <c r="A555" s="1">
        <v>38832</v>
      </c>
      <c r="D555" s="17">
        <v>39196</v>
      </c>
      <c r="E555" s="23">
        <v>2.1</v>
      </c>
    </row>
    <row r="556" spans="1:5" x14ac:dyDescent="0.2">
      <c r="A556" s="4">
        <v>38846</v>
      </c>
      <c r="B556" s="2">
        <v>3.27</v>
      </c>
      <c r="D556" s="20">
        <v>39210</v>
      </c>
      <c r="E556" s="23">
        <v>3.79</v>
      </c>
    </row>
    <row r="557" spans="1:5" x14ac:dyDescent="0.2">
      <c r="A557" s="1">
        <v>38860</v>
      </c>
      <c r="B557" s="2">
        <v>3.33</v>
      </c>
      <c r="D557" s="17">
        <v>39224</v>
      </c>
      <c r="E557" s="23">
        <v>4.45</v>
      </c>
    </row>
    <row r="558" spans="1:5" x14ac:dyDescent="0.2">
      <c r="A558" s="1">
        <v>38874</v>
      </c>
      <c r="D558" s="17">
        <v>39238</v>
      </c>
      <c r="E558" s="23">
        <v>6.96</v>
      </c>
    </row>
    <row r="559" spans="1:5" x14ac:dyDescent="0.2">
      <c r="A559" s="1">
        <v>38888</v>
      </c>
      <c r="B559" s="2">
        <v>17.59</v>
      </c>
      <c r="D559" s="17">
        <v>39252</v>
      </c>
      <c r="E559" s="23">
        <v>6.36</v>
      </c>
    </row>
    <row r="560" spans="1:5" x14ac:dyDescent="0.2">
      <c r="A560" s="1">
        <v>38903</v>
      </c>
      <c r="D560" s="17">
        <v>39268</v>
      </c>
      <c r="E560" s="23">
        <v>7.17</v>
      </c>
    </row>
    <row r="561" spans="1:5" x14ac:dyDescent="0.2">
      <c r="A561" s="1">
        <v>38916</v>
      </c>
      <c r="D561" s="17">
        <v>39282</v>
      </c>
      <c r="E561" s="23">
        <v>7.62</v>
      </c>
    </row>
    <row r="562" spans="1:5" x14ac:dyDescent="0.2">
      <c r="A562" s="1">
        <v>38930</v>
      </c>
      <c r="B562" s="2">
        <v>7.74</v>
      </c>
      <c r="D562" s="17">
        <v>39294</v>
      </c>
      <c r="E562" s="23"/>
    </row>
    <row r="563" spans="1:5" x14ac:dyDescent="0.2">
      <c r="A563" s="1">
        <v>38944</v>
      </c>
      <c r="D563" s="17">
        <v>39308</v>
      </c>
      <c r="E563" s="23">
        <v>11.15</v>
      </c>
    </row>
    <row r="564" spans="1:5" x14ac:dyDescent="0.2">
      <c r="A564" s="1">
        <v>38958</v>
      </c>
      <c r="B564" s="2">
        <v>5.19</v>
      </c>
      <c r="D564" s="17">
        <v>39322</v>
      </c>
      <c r="E564" s="23">
        <v>12.15</v>
      </c>
    </row>
    <row r="565" spans="1:5" x14ac:dyDescent="0.2">
      <c r="A565" s="1">
        <v>38972</v>
      </c>
      <c r="B565" s="2">
        <v>9.14</v>
      </c>
      <c r="D565" s="17">
        <v>39336</v>
      </c>
      <c r="E565" s="23">
        <v>12.11</v>
      </c>
    </row>
    <row r="566" spans="1:5" x14ac:dyDescent="0.2">
      <c r="A566" s="1">
        <v>38985</v>
      </c>
      <c r="B566" s="2">
        <v>5.88</v>
      </c>
      <c r="D566" s="17">
        <v>39350</v>
      </c>
      <c r="E566" s="23">
        <v>8.7899999999999991</v>
      </c>
    </row>
    <row r="567" spans="1:5" x14ac:dyDescent="0.2">
      <c r="A567" s="1">
        <v>39000</v>
      </c>
      <c r="B567" s="2">
        <v>5</v>
      </c>
      <c r="D567" s="17">
        <v>39364</v>
      </c>
      <c r="E567" s="23">
        <v>16.75</v>
      </c>
    </row>
    <row r="568" spans="1:5" x14ac:dyDescent="0.2">
      <c r="A568" s="6">
        <v>39014</v>
      </c>
      <c r="B568" s="2">
        <v>3.74</v>
      </c>
      <c r="D568" s="17">
        <v>39378</v>
      </c>
      <c r="E568" s="23"/>
    </row>
    <row r="569" spans="1:5" x14ac:dyDescent="0.2">
      <c r="A569" s="6">
        <v>39028</v>
      </c>
      <c r="B569" s="2">
        <v>4.8</v>
      </c>
      <c r="D569" s="17">
        <v>39392</v>
      </c>
      <c r="E569" s="23">
        <v>11.23</v>
      </c>
    </row>
    <row r="570" spans="1:5" x14ac:dyDescent="0.2">
      <c r="A570" s="6">
        <v>39042</v>
      </c>
      <c r="B570" s="2">
        <v>2.16</v>
      </c>
      <c r="D570" s="17">
        <v>39405</v>
      </c>
      <c r="E570" s="23">
        <v>11.03</v>
      </c>
    </row>
    <row r="571" spans="1:5" x14ac:dyDescent="0.2">
      <c r="A571" s="6">
        <v>39056</v>
      </c>
      <c r="B571" s="2">
        <v>2.34</v>
      </c>
      <c r="D571" s="17">
        <v>39420</v>
      </c>
      <c r="E571" s="23">
        <v>9.27</v>
      </c>
    </row>
    <row r="572" spans="1:5" x14ac:dyDescent="0.2">
      <c r="A572" s="1"/>
      <c r="D572" s="17"/>
      <c r="E572" s="23"/>
    </row>
    <row r="573" spans="1:5" x14ac:dyDescent="0.2">
      <c r="A573" s="1"/>
      <c r="D573" s="17"/>
      <c r="E573" s="23"/>
    </row>
    <row r="574" spans="1:5" x14ac:dyDescent="0.2">
      <c r="A574" t="s">
        <v>101</v>
      </c>
      <c r="D574" s="18" t="s">
        <v>101</v>
      </c>
      <c r="E574" s="23"/>
    </row>
    <row r="575" spans="1:5" x14ac:dyDescent="0.2">
      <c r="D575" s="19">
        <v>39168</v>
      </c>
      <c r="E575" s="23"/>
    </row>
    <row r="576" spans="1:5" x14ac:dyDescent="0.2">
      <c r="A576" s="6">
        <v>38818</v>
      </c>
      <c r="B576" s="2">
        <v>0.86</v>
      </c>
      <c r="D576" s="19">
        <v>39182</v>
      </c>
      <c r="E576" s="23">
        <v>0.09</v>
      </c>
    </row>
    <row r="577" spans="1:5" x14ac:dyDescent="0.2">
      <c r="A577" s="6">
        <v>38832</v>
      </c>
      <c r="B577" s="2">
        <v>0.05</v>
      </c>
      <c r="D577" s="19">
        <v>39196</v>
      </c>
      <c r="E577" s="23">
        <v>7.0000000000000007E-2</v>
      </c>
    </row>
    <row r="578" spans="1:5" x14ac:dyDescent="0.2">
      <c r="A578" s="6">
        <v>38846</v>
      </c>
      <c r="B578" s="2">
        <v>1.31</v>
      </c>
      <c r="D578" s="17">
        <v>39210</v>
      </c>
      <c r="E578" s="23">
        <v>0.22</v>
      </c>
    </row>
    <row r="579" spans="1:5" x14ac:dyDescent="0.2">
      <c r="A579" s="12">
        <v>38860</v>
      </c>
      <c r="B579" s="2">
        <v>1.29</v>
      </c>
      <c r="D579" s="20">
        <v>39224</v>
      </c>
      <c r="E579" s="23"/>
    </row>
    <row r="580" spans="1:5" x14ac:dyDescent="0.2">
      <c r="A580" s="12">
        <v>38874</v>
      </c>
      <c r="B580" s="2">
        <v>1.04</v>
      </c>
      <c r="D580" s="20">
        <v>39238</v>
      </c>
      <c r="E580" s="23">
        <v>1.28</v>
      </c>
    </row>
    <row r="581" spans="1:5" x14ac:dyDescent="0.2">
      <c r="A581" s="12">
        <v>38888</v>
      </c>
      <c r="B581" s="2">
        <v>4.07</v>
      </c>
      <c r="D581" s="20">
        <v>39252</v>
      </c>
      <c r="E581" s="23">
        <v>1.48</v>
      </c>
    </row>
    <row r="582" spans="1:5" x14ac:dyDescent="0.2">
      <c r="A582" s="12">
        <v>38903</v>
      </c>
      <c r="B582" s="2">
        <v>0.42</v>
      </c>
      <c r="D582" s="20">
        <v>39268</v>
      </c>
      <c r="E582" s="23">
        <v>1.72</v>
      </c>
    </row>
    <row r="583" spans="1:5" x14ac:dyDescent="0.2">
      <c r="A583" s="12">
        <v>38916</v>
      </c>
      <c r="B583" s="2">
        <v>0.25</v>
      </c>
      <c r="D583" s="20">
        <v>39282</v>
      </c>
      <c r="E583" s="23">
        <v>2.15</v>
      </c>
    </row>
    <row r="584" spans="1:5" x14ac:dyDescent="0.2">
      <c r="A584" s="12">
        <v>38930</v>
      </c>
      <c r="B584" s="2">
        <v>0.9</v>
      </c>
      <c r="D584" s="20">
        <v>39294</v>
      </c>
      <c r="E584" s="23">
        <v>3.84</v>
      </c>
    </row>
    <row r="585" spans="1:5" x14ac:dyDescent="0.2">
      <c r="A585" s="12">
        <v>38944</v>
      </c>
      <c r="B585" s="2">
        <v>0.91</v>
      </c>
      <c r="D585" s="20">
        <v>39308</v>
      </c>
      <c r="E585" s="23">
        <v>0.47</v>
      </c>
    </row>
    <row r="586" spans="1:5" x14ac:dyDescent="0.2">
      <c r="A586" s="12">
        <v>38958</v>
      </c>
      <c r="B586" s="2">
        <v>1</v>
      </c>
      <c r="D586" s="20">
        <v>39322</v>
      </c>
      <c r="E586" s="23"/>
    </row>
    <row r="587" spans="1:5" x14ac:dyDescent="0.2">
      <c r="A587" s="12">
        <v>38972</v>
      </c>
      <c r="B587" s="2">
        <v>0.78</v>
      </c>
      <c r="D587" s="20">
        <v>39336</v>
      </c>
      <c r="E587" s="23">
        <v>6.98</v>
      </c>
    </row>
    <row r="588" spans="1:5" x14ac:dyDescent="0.2">
      <c r="A588" s="12">
        <v>38985</v>
      </c>
      <c r="B588" s="2">
        <v>0.89</v>
      </c>
      <c r="D588" s="20">
        <v>39350</v>
      </c>
      <c r="E588" s="23">
        <v>7.08</v>
      </c>
    </row>
    <row r="589" spans="1:5" x14ac:dyDescent="0.2">
      <c r="A589" s="12">
        <v>39000</v>
      </c>
      <c r="B589" s="2">
        <v>0.9</v>
      </c>
      <c r="D589" s="20">
        <v>39364</v>
      </c>
      <c r="E589" s="23">
        <v>9.9499999999999993</v>
      </c>
    </row>
    <row r="590" spans="1:5" x14ac:dyDescent="0.2">
      <c r="A590" s="6">
        <v>39014</v>
      </c>
      <c r="B590" s="2">
        <v>0.52</v>
      </c>
      <c r="D590" s="20">
        <v>39378</v>
      </c>
      <c r="E590" s="23">
        <v>8.23</v>
      </c>
    </row>
    <row r="591" spans="1:5" x14ac:dyDescent="0.2">
      <c r="A591" s="6">
        <v>39028</v>
      </c>
      <c r="B591" s="2">
        <v>0.55000000000000004</v>
      </c>
      <c r="D591" s="20">
        <v>39392</v>
      </c>
      <c r="E591" s="23">
        <v>7.32</v>
      </c>
    </row>
    <row r="592" spans="1:5" x14ac:dyDescent="0.2">
      <c r="A592" s="6">
        <v>39042</v>
      </c>
      <c r="B592" s="2">
        <v>0.09</v>
      </c>
      <c r="D592" s="20">
        <v>39405</v>
      </c>
      <c r="E592" s="23"/>
    </row>
    <row r="593" spans="1:5" x14ac:dyDescent="0.2">
      <c r="A593" s="6">
        <v>39056</v>
      </c>
      <c r="B593" s="2">
        <v>0.13</v>
      </c>
      <c r="D593" s="20">
        <v>39420</v>
      </c>
      <c r="E593" s="23">
        <v>6.66</v>
      </c>
    </row>
    <row r="594" spans="1:5" x14ac:dyDescent="0.2">
      <c r="A594" s="12"/>
      <c r="D594" s="20"/>
      <c r="E594" s="23"/>
    </row>
    <row r="595" spans="1:5" x14ac:dyDescent="0.2">
      <c r="A595" s="12"/>
      <c r="D595" s="20"/>
      <c r="E595" s="23"/>
    </row>
    <row r="596" spans="1:5" x14ac:dyDescent="0.2">
      <c r="A596" s="12"/>
      <c r="D596" s="20"/>
      <c r="E596" s="23"/>
    </row>
    <row r="597" spans="1:5" x14ac:dyDescent="0.2">
      <c r="A597" t="s">
        <v>102</v>
      </c>
      <c r="D597" s="18" t="s">
        <v>102</v>
      </c>
      <c r="E597" s="23"/>
    </row>
    <row r="598" spans="1:5" x14ac:dyDescent="0.2">
      <c r="D598" s="17">
        <v>39168</v>
      </c>
      <c r="E598" s="23"/>
    </row>
    <row r="599" spans="1:5" x14ac:dyDescent="0.2">
      <c r="D599" s="20">
        <v>39182</v>
      </c>
      <c r="E599" s="23"/>
    </row>
    <row r="600" spans="1:5" x14ac:dyDescent="0.2">
      <c r="A600" s="1">
        <v>38832</v>
      </c>
      <c r="B600" s="2">
        <v>1.33</v>
      </c>
      <c r="D600" s="20">
        <v>39196</v>
      </c>
      <c r="E600" s="23">
        <v>0.2</v>
      </c>
    </row>
    <row r="601" spans="1:5" x14ac:dyDescent="0.2">
      <c r="A601" s="12">
        <v>38846</v>
      </c>
      <c r="B601" s="2">
        <v>0.06</v>
      </c>
      <c r="D601" s="20">
        <v>39210</v>
      </c>
      <c r="E601" s="23">
        <v>0.22</v>
      </c>
    </row>
    <row r="602" spans="1:5" x14ac:dyDescent="0.2">
      <c r="A602" s="12">
        <v>38860</v>
      </c>
      <c r="D602" s="20">
        <v>39224</v>
      </c>
      <c r="E602" s="23"/>
    </row>
    <row r="603" spans="1:5" x14ac:dyDescent="0.2">
      <c r="A603" s="12">
        <v>38874</v>
      </c>
      <c r="B603" s="2">
        <v>0.15</v>
      </c>
      <c r="D603" s="17">
        <v>39238</v>
      </c>
      <c r="E603" s="23">
        <v>0.43</v>
      </c>
    </row>
    <row r="604" spans="1:5" x14ac:dyDescent="0.2">
      <c r="A604" s="12">
        <v>38888</v>
      </c>
      <c r="D604" s="17">
        <v>39252</v>
      </c>
      <c r="E604" s="23">
        <v>0.05</v>
      </c>
    </row>
    <row r="605" spans="1:5" x14ac:dyDescent="0.2">
      <c r="A605" s="12">
        <v>38903</v>
      </c>
      <c r="B605" s="2">
        <v>0.26</v>
      </c>
      <c r="D605" s="17">
        <v>39268</v>
      </c>
      <c r="E605" s="23">
        <v>0.37</v>
      </c>
    </row>
    <row r="606" spans="1:5" x14ac:dyDescent="0.2">
      <c r="A606" s="12">
        <v>38916</v>
      </c>
      <c r="B606" s="2">
        <v>0.26</v>
      </c>
      <c r="D606" s="17">
        <v>39282</v>
      </c>
      <c r="E606" s="23"/>
    </row>
    <row r="607" spans="1:5" x14ac:dyDescent="0.2">
      <c r="A607" s="12">
        <v>38930</v>
      </c>
      <c r="B607" s="2">
        <v>0.23</v>
      </c>
      <c r="D607" s="17">
        <v>39294</v>
      </c>
      <c r="E607" s="23"/>
    </row>
    <row r="608" spans="1:5" x14ac:dyDescent="0.2">
      <c r="A608" s="12">
        <v>38944</v>
      </c>
      <c r="D608" s="17">
        <v>39308</v>
      </c>
      <c r="E608" s="23">
        <v>0.35</v>
      </c>
    </row>
    <row r="609" spans="1:5" x14ac:dyDescent="0.2">
      <c r="A609" s="12">
        <v>38958</v>
      </c>
      <c r="D609" s="17">
        <v>39322</v>
      </c>
      <c r="E609" s="23"/>
    </row>
    <row r="610" spans="1:5" x14ac:dyDescent="0.2">
      <c r="A610" s="12">
        <v>38972</v>
      </c>
      <c r="B610" s="2">
        <v>0.21</v>
      </c>
      <c r="D610" s="17">
        <v>39336</v>
      </c>
      <c r="E610" s="23">
        <v>0.13</v>
      </c>
    </row>
    <row r="611" spans="1:5" x14ac:dyDescent="0.2">
      <c r="A611" s="12">
        <v>38985</v>
      </c>
      <c r="B611" s="2">
        <v>0.24</v>
      </c>
      <c r="D611" s="17">
        <v>39350</v>
      </c>
      <c r="E611" s="23">
        <v>0.08</v>
      </c>
    </row>
    <row r="612" spans="1:5" x14ac:dyDescent="0.2">
      <c r="A612" s="12">
        <v>39000</v>
      </c>
      <c r="D612" s="17">
        <v>39364</v>
      </c>
      <c r="E612" s="23">
        <v>0.1</v>
      </c>
    </row>
    <row r="613" spans="1:5" x14ac:dyDescent="0.2">
      <c r="A613" s="6">
        <v>39014</v>
      </c>
      <c r="B613" s="2">
        <v>0.21</v>
      </c>
      <c r="D613" s="17">
        <v>39378</v>
      </c>
      <c r="E613" s="23"/>
    </row>
    <row r="614" spans="1:5" x14ac:dyDescent="0.2">
      <c r="A614" s="6">
        <v>39028</v>
      </c>
      <c r="B614" s="2">
        <v>4.74</v>
      </c>
      <c r="D614" s="17">
        <v>39392</v>
      </c>
      <c r="E614" s="23">
        <v>0.27</v>
      </c>
    </row>
    <row r="615" spans="1:5" x14ac:dyDescent="0.2">
      <c r="A615" s="6">
        <v>39042</v>
      </c>
      <c r="B615" s="2">
        <v>0.21</v>
      </c>
      <c r="D615" s="17">
        <v>39405</v>
      </c>
      <c r="E615" s="23"/>
    </row>
    <row r="616" spans="1:5" x14ac:dyDescent="0.2">
      <c r="A616" s="6">
        <v>39056</v>
      </c>
      <c r="D616" s="17">
        <v>39420</v>
      </c>
      <c r="E616" s="23"/>
    </row>
    <row r="617" spans="1:5" x14ac:dyDescent="0.2">
      <c r="A617" s="12"/>
      <c r="D617" s="17"/>
      <c r="E617" s="23"/>
    </row>
    <row r="618" spans="1:5" x14ac:dyDescent="0.2">
      <c r="A618" s="12"/>
      <c r="D618" s="17"/>
      <c r="E618" s="23"/>
    </row>
    <row r="619" spans="1:5" x14ac:dyDescent="0.2">
      <c r="A619" s="12"/>
      <c r="D619" s="17"/>
      <c r="E619" s="23"/>
    </row>
    <row r="620" spans="1:5" x14ac:dyDescent="0.2">
      <c r="A620" s="12"/>
      <c r="D620" s="17"/>
      <c r="E620" s="23"/>
    </row>
    <row r="621" spans="1:5" x14ac:dyDescent="0.2">
      <c r="A621" t="s">
        <v>103</v>
      </c>
      <c r="D621" s="18" t="s">
        <v>103</v>
      </c>
      <c r="E621" s="23"/>
    </row>
    <row r="622" spans="1:5" x14ac:dyDescent="0.2">
      <c r="D622" s="17">
        <v>39168</v>
      </c>
      <c r="E622" s="23"/>
    </row>
    <row r="623" spans="1:5" x14ac:dyDescent="0.2">
      <c r="D623" s="20">
        <v>39182</v>
      </c>
      <c r="E623" s="23">
        <v>0.13</v>
      </c>
    </row>
    <row r="624" spans="1:5" x14ac:dyDescent="0.2">
      <c r="A624" s="1">
        <v>38832</v>
      </c>
      <c r="B624" s="2">
        <v>1.4</v>
      </c>
      <c r="D624" s="20">
        <v>39196</v>
      </c>
      <c r="E624" s="23"/>
    </row>
    <row r="625" spans="1:5" x14ac:dyDescent="0.2">
      <c r="A625" s="1"/>
      <c r="D625" s="20">
        <v>39210</v>
      </c>
      <c r="E625" s="23"/>
    </row>
    <row r="626" spans="1:5" x14ac:dyDescent="0.2">
      <c r="A626" s="12">
        <v>38860</v>
      </c>
      <c r="B626" s="2">
        <v>1.73</v>
      </c>
      <c r="D626" s="17">
        <v>39224</v>
      </c>
      <c r="E626" s="23">
        <v>2.19</v>
      </c>
    </row>
    <row r="627" spans="1:5" x14ac:dyDescent="0.2">
      <c r="A627" s="12">
        <v>38874</v>
      </c>
      <c r="B627" s="2">
        <v>1.71</v>
      </c>
      <c r="D627" s="17">
        <v>39238</v>
      </c>
      <c r="E627" s="23">
        <v>2.64</v>
      </c>
    </row>
    <row r="628" spans="1:5" x14ac:dyDescent="0.2">
      <c r="A628" s="12">
        <v>38888</v>
      </c>
      <c r="D628" s="17">
        <v>39252</v>
      </c>
      <c r="E628" s="23"/>
    </row>
    <row r="629" spans="1:5" x14ac:dyDescent="0.2">
      <c r="A629" s="1">
        <v>38903</v>
      </c>
      <c r="D629" s="17">
        <v>39268</v>
      </c>
      <c r="E629" s="23"/>
    </row>
    <row r="630" spans="1:5" x14ac:dyDescent="0.2">
      <c r="A630" s="1">
        <v>38916</v>
      </c>
      <c r="D630" s="17">
        <v>39282</v>
      </c>
      <c r="E630" s="23">
        <v>5.0199999999999996</v>
      </c>
    </row>
    <row r="631" spans="1:5" x14ac:dyDescent="0.2">
      <c r="A631" s="1">
        <v>38930</v>
      </c>
      <c r="D631" s="17">
        <v>39294</v>
      </c>
      <c r="E631" s="23"/>
    </row>
    <row r="632" spans="1:5" x14ac:dyDescent="0.2">
      <c r="A632" s="1">
        <v>38944</v>
      </c>
      <c r="D632" s="17">
        <v>39308</v>
      </c>
      <c r="E632" s="23"/>
    </row>
    <row r="633" spans="1:5" x14ac:dyDescent="0.2">
      <c r="A633" s="1">
        <v>38958</v>
      </c>
      <c r="B633" s="2">
        <v>1.74</v>
      </c>
      <c r="D633" s="17">
        <v>39322</v>
      </c>
      <c r="E633" s="23"/>
    </row>
    <row r="634" spans="1:5" x14ac:dyDescent="0.2">
      <c r="A634" s="1">
        <v>38972</v>
      </c>
      <c r="D634" s="17">
        <v>39336</v>
      </c>
      <c r="E634" s="23"/>
    </row>
    <row r="635" spans="1:5" x14ac:dyDescent="0.2">
      <c r="A635" s="1"/>
      <c r="D635" s="17">
        <v>39350</v>
      </c>
      <c r="E635" s="23"/>
    </row>
    <row r="636" spans="1:5" x14ac:dyDescent="0.2">
      <c r="A636" s="12">
        <v>39000</v>
      </c>
      <c r="D636" s="17">
        <v>39364</v>
      </c>
      <c r="E636" s="23"/>
    </row>
    <row r="637" spans="1:5" x14ac:dyDescent="0.2">
      <c r="A637" s="6">
        <v>39014</v>
      </c>
      <c r="D637" s="17">
        <v>39378</v>
      </c>
      <c r="E637" s="23"/>
    </row>
    <row r="638" spans="1:5" x14ac:dyDescent="0.2">
      <c r="A638" s="6">
        <v>39028</v>
      </c>
      <c r="B638" s="2">
        <v>1.17</v>
      </c>
      <c r="D638" s="17">
        <v>39392</v>
      </c>
      <c r="E638" s="23"/>
    </row>
    <row r="639" spans="1:5" x14ac:dyDescent="0.2">
      <c r="A639" s="6">
        <v>39042</v>
      </c>
      <c r="D639" s="17">
        <v>39405</v>
      </c>
      <c r="E639" s="23"/>
    </row>
    <row r="640" spans="1:5" x14ac:dyDescent="0.2">
      <c r="A640" s="6">
        <v>39056</v>
      </c>
      <c r="D640" s="17">
        <v>39420</v>
      </c>
      <c r="E640" s="23"/>
    </row>
    <row r="641" spans="4:5" x14ac:dyDescent="0.2">
      <c r="D641" s="18"/>
      <c r="E641" s="23"/>
    </row>
    <row r="642" spans="4:5" x14ac:dyDescent="0.2">
      <c r="D642" s="18"/>
      <c r="E642" s="23"/>
    </row>
    <row r="643" spans="4:5" x14ac:dyDescent="0.2">
      <c r="D643" s="18"/>
      <c r="E643" s="23"/>
    </row>
    <row r="644" spans="4:5" x14ac:dyDescent="0.2">
      <c r="D644" s="18"/>
      <c r="E644" s="23"/>
    </row>
    <row r="645" spans="4:5" x14ac:dyDescent="0.2">
      <c r="D645" s="18"/>
      <c r="E645" s="23"/>
    </row>
    <row r="646" spans="4:5" x14ac:dyDescent="0.2">
      <c r="D646" s="18"/>
      <c r="E646" s="23"/>
    </row>
    <row r="647" spans="4:5" x14ac:dyDescent="0.2">
      <c r="D647" s="18"/>
      <c r="E647" s="23"/>
    </row>
    <row r="648" spans="4:5" x14ac:dyDescent="0.2">
      <c r="D648" s="18"/>
      <c r="E648" s="23"/>
    </row>
    <row r="649" spans="4:5" x14ac:dyDescent="0.2">
      <c r="D649" s="18"/>
      <c r="E649" s="23"/>
    </row>
    <row r="650" spans="4:5" x14ac:dyDescent="0.2">
      <c r="D650" s="18"/>
      <c r="E650" s="23"/>
    </row>
    <row r="651" spans="4:5" x14ac:dyDescent="0.2">
      <c r="D651" s="18"/>
      <c r="E651" s="23"/>
    </row>
    <row r="652" spans="4:5" x14ac:dyDescent="0.2">
      <c r="D652" s="18"/>
      <c r="E652" s="23"/>
    </row>
    <row r="653" spans="4:5" x14ac:dyDescent="0.2">
      <c r="D653" s="18"/>
      <c r="E653" s="23"/>
    </row>
    <row r="654" spans="4:5" x14ac:dyDescent="0.2">
      <c r="D654" s="18"/>
      <c r="E654" s="23"/>
    </row>
    <row r="655" spans="4:5" x14ac:dyDescent="0.2">
      <c r="D655" s="18"/>
      <c r="E655" s="23"/>
    </row>
    <row r="656" spans="4:5" x14ac:dyDescent="0.2">
      <c r="D656" s="18"/>
      <c r="E656" s="23"/>
    </row>
    <row r="657" spans="4:5" x14ac:dyDescent="0.2">
      <c r="D657" s="18"/>
      <c r="E657" s="23"/>
    </row>
    <row r="658" spans="4:5" x14ac:dyDescent="0.2">
      <c r="D658" s="18"/>
      <c r="E658" s="23"/>
    </row>
    <row r="659" spans="4:5" x14ac:dyDescent="0.2">
      <c r="D659" s="18"/>
      <c r="E659" s="23"/>
    </row>
    <row r="660" spans="4:5" x14ac:dyDescent="0.2">
      <c r="D660" s="18"/>
      <c r="E660" s="23"/>
    </row>
    <row r="661" spans="4:5" x14ac:dyDescent="0.2">
      <c r="D661" s="18"/>
      <c r="E661" s="23"/>
    </row>
    <row r="662" spans="4:5" x14ac:dyDescent="0.2">
      <c r="D662" s="18"/>
      <c r="E662" s="23"/>
    </row>
    <row r="663" spans="4:5" x14ac:dyDescent="0.2">
      <c r="D663" s="18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8"/>
  <sheetViews>
    <sheetView workbookViewId="0">
      <selection sqref="A1:I21"/>
    </sheetView>
  </sheetViews>
  <sheetFormatPr defaultColWidth="8.85546875" defaultRowHeight="12.75" x14ac:dyDescent="0.2"/>
  <sheetData>
    <row r="1" spans="1:9" x14ac:dyDescent="0.2">
      <c r="A1" t="s">
        <v>338</v>
      </c>
    </row>
    <row r="2" spans="1:9" ht="13.5" thickBot="1" x14ac:dyDescent="0.25"/>
    <row r="3" spans="1:9" x14ac:dyDescent="0.2">
      <c r="A3" s="71" t="s">
        <v>339</v>
      </c>
      <c r="B3" s="71"/>
    </row>
    <row r="4" spans="1:9" x14ac:dyDescent="0.2">
      <c r="A4" s="68" t="s">
        <v>340</v>
      </c>
      <c r="B4" s="68">
        <v>0.66346487967670398</v>
      </c>
    </row>
    <row r="5" spans="1:9" x14ac:dyDescent="0.2">
      <c r="A5" s="68" t="s">
        <v>341</v>
      </c>
      <c r="B5" s="68">
        <v>0.44018564656442327</v>
      </c>
    </row>
    <row r="6" spans="1:9" x14ac:dyDescent="0.2">
      <c r="A6" s="68" t="s">
        <v>342</v>
      </c>
      <c r="B6" s="68">
        <v>0.36021216750219803</v>
      </c>
    </row>
    <row r="7" spans="1:9" x14ac:dyDescent="0.2">
      <c r="A7" s="68" t="s">
        <v>343</v>
      </c>
      <c r="B7" s="68">
        <v>9.8832274878130292E-3</v>
      </c>
    </row>
    <row r="8" spans="1:9" ht="13.5" thickBot="1" x14ac:dyDescent="0.25">
      <c r="A8" s="69" t="s">
        <v>344</v>
      </c>
      <c r="B8" s="69">
        <v>9</v>
      </c>
    </row>
    <row r="10" spans="1:9" ht="13.5" thickBot="1" x14ac:dyDescent="0.25">
      <c r="A10" t="s">
        <v>345</v>
      </c>
    </row>
    <row r="11" spans="1:9" x14ac:dyDescent="0.2">
      <c r="A11" s="70"/>
      <c r="B11" s="70" t="s">
        <v>350</v>
      </c>
      <c r="C11" s="70" t="s">
        <v>351</v>
      </c>
      <c r="D11" s="70" t="s">
        <v>352</v>
      </c>
      <c r="E11" s="70" t="s">
        <v>353</v>
      </c>
      <c r="F11" s="70" t="s">
        <v>354</v>
      </c>
    </row>
    <row r="12" spans="1:9" x14ac:dyDescent="0.2">
      <c r="A12" s="68" t="s">
        <v>346</v>
      </c>
      <c r="B12" s="68">
        <v>1</v>
      </c>
      <c r="C12" s="68">
        <v>5.37634923191181E-4</v>
      </c>
      <c r="D12" s="68">
        <v>5.37634923191181E-4</v>
      </c>
      <c r="E12" s="68">
        <v>5.5041452707331446</v>
      </c>
      <c r="F12" s="68">
        <v>5.1382193912998433E-2</v>
      </c>
    </row>
    <row r="13" spans="1:9" x14ac:dyDescent="0.2">
      <c r="A13" s="68" t="s">
        <v>347</v>
      </c>
      <c r="B13" s="68">
        <v>7</v>
      </c>
      <c r="C13" s="68">
        <v>6.8374729903104121E-4</v>
      </c>
      <c r="D13" s="68">
        <v>9.7678185575863035E-5</v>
      </c>
      <c r="E13" s="68"/>
      <c r="F13" s="68"/>
    </row>
    <row r="14" spans="1:9" ht="13.5" thickBot="1" x14ac:dyDescent="0.25">
      <c r="A14" s="69" t="s">
        <v>348</v>
      </c>
      <c r="B14" s="69">
        <v>8</v>
      </c>
      <c r="C14" s="69">
        <v>1.2213822222222222E-3</v>
      </c>
      <c r="D14" s="69"/>
      <c r="E14" s="69"/>
      <c r="F14" s="69"/>
    </row>
    <row r="15" spans="1:9" ht="13.5" thickBot="1" x14ac:dyDescent="0.25"/>
    <row r="16" spans="1:9" x14ac:dyDescent="0.2">
      <c r="A16" s="70"/>
      <c r="B16" s="70" t="s">
        <v>355</v>
      </c>
      <c r="C16" s="70" t="s">
        <v>343</v>
      </c>
      <c r="D16" s="70" t="s">
        <v>356</v>
      </c>
      <c r="E16" s="70" t="s">
        <v>357</v>
      </c>
      <c r="F16" s="70" t="s">
        <v>358</v>
      </c>
      <c r="G16" s="70" t="s">
        <v>359</v>
      </c>
      <c r="H16" s="70" t="s">
        <v>360</v>
      </c>
      <c r="I16" s="70" t="s">
        <v>361</v>
      </c>
    </row>
    <row r="17" spans="1:9" x14ac:dyDescent="0.2">
      <c r="A17" s="68" t="s">
        <v>349</v>
      </c>
      <c r="B17" s="68">
        <v>9.8846434665743083E-2</v>
      </c>
      <c r="C17" s="68">
        <v>6.2287566156444809E-3</v>
      </c>
      <c r="D17" s="68">
        <v>15.869368601989528</v>
      </c>
      <c r="E17" s="68">
        <v>9.5676200244863704E-7</v>
      </c>
      <c r="F17" s="68">
        <v>8.4117765719129128E-2</v>
      </c>
      <c r="G17" s="68">
        <v>0.11357510361235704</v>
      </c>
      <c r="H17" s="68">
        <v>8.4117765719129128E-2</v>
      </c>
      <c r="I17" s="68">
        <v>0.11357510361235704</v>
      </c>
    </row>
    <row r="18" spans="1:9" ht="13.5" thickBot="1" x14ac:dyDescent="0.25">
      <c r="A18" s="69" t="s">
        <v>362</v>
      </c>
      <c r="B18" s="69">
        <v>-2.6380976599311681E-3</v>
      </c>
      <c r="C18" s="69">
        <v>1.1244649551242485E-3</v>
      </c>
      <c r="D18" s="69">
        <v>-2.3460914881421715</v>
      </c>
      <c r="E18" s="69">
        <v>5.138219391299835E-2</v>
      </c>
      <c r="F18" s="69">
        <v>-5.2970347621606045E-3</v>
      </c>
      <c r="G18" s="69">
        <v>2.0839442298267816E-5</v>
      </c>
      <c r="H18" s="69">
        <v>-5.2970347621606045E-3</v>
      </c>
      <c r="I18" s="69">
        <v>2.0839442298267816E-5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57"/>
  <sheetViews>
    <sheetView topLeftCell="A77" zoomScale="70" zoomScaleNormal="70" workbookViewId="0">
      <selection activeCell="O145" sqref="O145"/>
    </sheetView>
  </sheetViews>
  <sheetFormatPr defaultColWidth="8.85546875" defaultRowHeight="12.75" x14ac:dyDescent="0.2"/>
  <cols>
    <col min="1" max="1" width="16.28515625" customWidth="1"/>
    <col min="2" max="2" width="12.42578125" customWidth="1"/>
    <col min="3" max="3" width="16.140625" customWidth="1"/>
  </cols>
  <sheetData>
    <row r="1" spans="1:7" x14ac:dyDescent="0.2">
      <c r="A1" t="s">
        <v>282</v>
      </c>
      <c r="C1" t="s">
        <v>283</v>
      </c>
    </row>
    <row r="2" spans="1:7" x14ac:dyDescent="0.2">
      <c r="A2" t="s">
        <v>284</v>
      </c>
      <c r="B2" t="s">
        <v>261</v>
      </c>
      <c r="C2">
        <v>2.8</v>
      </c>
    </row>
    <row r="3" spans="1:7" x14ac:dyDescent="0.2">
      <c r="A3" t="s">
        <v>285</v>
      </c>
      <c r="B3" t="s">
        <v>255</v>
      </c>
      <c r="C3">
        <v>0.03</v>
      </c>
    </row>
    <row r="4" spans="1:7" x14ac:dyDescent="0.2">
      <c r="A4" t="s">
        <v>286</v>
      </c>
      <c r="B4" t="s">
        <v>255</v>
      </c>
      <c r="C4">
        <v>3.61</v>
      </c>
    </row>
    <row r="5" spans="1:7" x14ac:dyDescent="0.2">
      <c r="A5" t="s">
        <v>287</v>
      </c>
      <c r="B5" t="s">
        <v>256</v>
      </c>
      <c r="C5">
        <v>0.68</v>
      </c>
      <c r="G5" t="s">
        <v>288</v>
      </c>
    </row>
    <row r="6" spans="1:7" x14ac:dyDescent="0.2">
      <c r="A6" t="s">
        <v>289</v>
      </c>
      <c r="B6" t="s">
        <v>256</v>
      </c>
      <c r="C6">
        <v>0.76</v>
      </c>
    </row>
    <row r="7" spans="1:7" x14ac:dyDescent="0.2">
      <c r="A7" t="s">
        <v>290</v>
      </c>
      <c r="B7" t="s">
        <v>257</v>
      </c>
      <c r="C7">
        <v>1.4</v>
      </c>
    </row>
    <row r="8" spans="1:7" x14ac:dyDescent="0.2">
      <c r="A8" t="s">
        <v>291</v>
      </c>
      <c r="B8" t="s">
        <v>257</v>
      </c>
      <c r="C8">
        <v>0.35</v>
      </c>
    </row>
    <row r="9" spans="1:7" x14ac:dyDescent="0.2">
      <c r="A9" t="s">
        <v>292</v>
      </c>
      <c r="B9" t="s">
        <v>258</v>
      </c>
      <c r="C9">
        <v>0.91</v>
      </c>
    </row>
    <row r="10" spans="1:7" x14ac:dyDescent="0.2">
      <c r="A10" t="s">
        <v>293</v>
      </c>
      <c r="B10" t="s">
        <v>258</v>
      </c>
      <c r="C10">
        <v>0.13</v>
      </c>
    </row>
    <row r="11" spans="1:7" x14ac:dyDescent="0.2">
      <c r="A11" t="s">
        <v>294</v>
      </c>
      <c r="B11" t="s">
        <v>258</v>
      </c>
      <c r="C11">
        <v>0.36</v>
      </c>
    </row>
    <row r="12" spans="1:7" x14ac:dyDescent="0.2">
      <c r="A12" t="s">
        <v>295</v>
      </c>
      <c r="B12" t="s">
        <v>262</v>
      </c>
      <c r="C12">
        <v>0.65</v>
      </c>
    </row>
    <row r="13" spans="1:7" x14ac:dyDescent="0.2">
      <c r="A13" t="s">
        <v>296</v>
      </c>
      <c r="B13" t="s">
        <v>262</v>
      </c>
      <c r="C13">
        <v>1.21</v>
      </c>
    </row>
    <row r="14" spans="1:7" x14ac:dyDescent="0.2">
      <c r="A14" t="s">
        <v>297</v>
      </c>
      <c r="B14" t="s">
        <v>259</v>
      </c>
      <c r="C14">
        <v>0.88</v>
      </c>
    </row>
    <row r="15" spans="1:7" x14ac:dyDescent="0.2">
      <c r="A15" t="s">
        <v>298</v>
      </c>
      <c r="B15" t="s">
        <v>259</v>
      </c>
      <c r="C15">
        <v>0.61</v>
      </c>
    </row>
    <row r="16" spans="1:7" x14ac:dyDescent="0.2">
      <c r="A16" t="s">
        <v>299</v>
      </c>
      <c r="B16" t="s">
        <v>260</v>
      </c>
      <c r="C16">
        <v>0.51</v>
      </c>
    </row>
    <row r="17" spans="1:7" x14ac:dyDescent="0.2">
      <c r="A17" t="s">
        <v>300</v>
      </c>
      <c r="B17" t="s">
        <v>260</v>
      </c>
      <c r="C17">
        <v>0.55000000000000004</v>
      </c>
    </row>
    <row r="18" spans="1:7" x14ac:dyDescent="0.2">
      <c r="A18" t="s">
        <v>301</v>
      </c>
      <c r="B18" t="s">
        <v>263</v>
      </c>
      <c r="C18">
        <v>2.13</v>
      </c>
    </row>
    <row r="19" spans="1:7" x14ac:dyDescent="0.2">
      <c r="A19" t="s">
        <v>302</v>
      </c>
      <c r="B19" t="s">
        <v>263</v>
      </c>
      <c r="C19">
        <v>0.48</v>
      </c>
    </row>
    <row r="20" spans="1:7" x14ac:dyDescent="0.2">
      <c r="A20" t="s">
        <v>303</v>
      </c>
      <c r="B20" t="s">
        <v>264</v>
      </c>
      <c r="C20">
        <v>0.36</v>
      </c>
    </row>
    <row r="26" spans="1:7" x14ac:dyDescent="0.2">
      <c r="A26" t="s">
        <v>332</v>
      </c>
    </row>
    <row r="27" spans="1:7" x14ac:dyDescent="0.2">
      <c r="D27">
        <v>2007</v>
      </c>
    </row>
    <row r="28" spans="1:7" x14ac:dyDescent="0.2">
      <c r="A28" t="s">
        <v>282</v>
      </c>
      <c r="C28" t="s">
        <v>283</v>
      </c>
      <c r="E28" t="s">
        <v>5</v>
      </c>
      <c r="F28" t="s">
        <v>336</v>
      </c>
    </row>
    <row r="29" spans="1:7" x14ac:dyDescent="0.2">
      <c r="A29" t="s">
        <v>284</v>
      </c>
      <c r="B29" t="s">
        <v>261</v>
      </c>
      <c r="C29">
        <v>2.8</v>
      </c>
      <c r="D29" s="31" t="s">
        <v>327</v>
      </c>
      <c r="E29" s="43">
        <v>2.8</v>
      </c>
      <c r="F29" s="72">
        <v>2.6666666666666668E-2</v>
      </c>
      <c r="G29" s="72">
        <v>6.6666666666666666E-2</v>
      </c>
    </row>
    <row r="30" spans="1:7" x14ac:dyDescent="0.2">
      <c r="A30" t="s">
        <v>285</v>
      </c>
      <c r="B30" t="s">
        <v>255</v>
      </c>
      <c r="C30">
        <v>0.03</v>
      </c>
      <c r="D30" s="31" t="s">
        <v>255</v>
      </c>
      <c r="E30" s="43">
        <f>AVERAGE(C30:C31)</f>
        <v>1.8199999999999998</v>
      </c>
      <c r="F30" s="72">
        <v>4.7616374999999989E-2</v>
      </c>
      <c r="G30" s="72">
        <v>6.8792112500000002E-2</v>
      </c>
    </row>
    <row r="31" spans="1:7" x14ac:dyDescent="0.2">
      <c r="A31" t="s">
        <v>286</v>
      </c>
      <c r="B31" t="s">
        <v>255</v>
      </c>
      <c r="C31">
        <v>3.61</v>
      </c>
      <c r="D31" s="31" t="s">
        <v>256</v>
      </c>
      <c r="E31" s="43">
        <f>AVERAGE(C32:C33)</f>
        <v>0.72</v>
      </c>
      <c r="F31" s="72">
        <v>5.1708409999999996E-2</v>
      </c>
      <c r="G31" s="72">
        <v>8.3101375000000005E-2</v>
      </c>
    </row>
    <row r="32" spans="1:7" x14ac:dyDescent="0.2">
      <c r="A32" t="s">
        <v>287</v>
      </c>
      <c r="B32" t="s">
        <v>256</v>
      </c>
      <c r="C32">
        <v>0.68</v>
      </c>
      <c r="D32" s="31" t="s">
        <v>257</v>
      </c>
      <c r="E32" s="43">
        <f>AVERAGE(C34:C35)</f>
        <v>0.875</v>
      </c>
      <c r="F32" s="72">
        <v>6.8065177777777791E-2</v>
      </c>
      <c r="G32" s="72">
        <v>6.2094850000000007E-2</v>
      </c>
    </row>
    <row r="33" spans="1:7" x14ac:dyDescent="0.2">
      <c r="A33" t="s">
        <v>289</v>
      </c>
      <c r="B33" t="s">
        <v>256</v>
      </c>
      <c r="C33">
        <v>0.76</v>
      </c>
      <c r="D33" s="31" t="s">
        <v>258</v>
      </c>
      <c r="E33" s="43">
        <f>AVERAGE(C36:C38)</f>
        <v>0.46666666666666662</v>
      </c>
      <c r="F33" s="72">
        <v>8.4840004545454539E-2</v>
      </c>
      <c r="G33" s="72">
        <v>7.8420570833333342E-2</v>
      </c>
    </row>
    <row r="34" spans="1:7" x14ac:dyDescent="0.2">
      <c r="A34" t="s">
        <v>290</v>
      </c>
      <c r="B34" t="s">
        <v>257</v>
      </c>
      <c r="C34">
        <v>1.4</v>
      </c>
      <c r="D34" s="31" t="s">
        <v>328</v>
      </c>
      <c r="E34" s="43">
        <f>AVERAGE(C39:C40)</f>
        <v>0.92999999999999994</v>
      </c>
      <c r="F34" s="72">
        <v>6.7779059090909075E-2</v>
      </c>
      <c r="G34" s="72">
        <v>7.4134437499999997E-2</v>
      </c>
    </row>
    <row r="35" spans="1:7" x14ac:dyDescent="0.2">
      <c r="A35" t="s">
        <v>291</v>
      </c>
      <c r="B35" t="s">
        <v>257</v>
      </c>
      <c r="C35">
        <v>0.35</v>
      </c>
      <c r="D35" s="31" t="s">
        <v>329</v>
      </c>
      <c r="E35" s="43">
        <f>AVERAGE(C41:C42)</f>
        <v>0.745</v>
      </c>
      <c r="F35" s="72">
        <v>6.0359627272727277E-2</v>
      </c>
      <c r="G35" s="72">
        <v>8.4277112499999987E-2</v>
      </c>
    </row>
    <row r="36" spans="1:7" x14ac:dyDescent="0.2">
      <c r="A36" t="s">
        <v>292</v>
      </c>
      <c r="B36" t="s">
        <v>258</v>
      </c>
      <c r="C36">
        <v>0.91</v>
      </c>
      <c r="D36" s="31" t="s">
        <v>330</v>
      </c>
      <c r="E36" s="43">
        <f>AVERAGE(C43:C44)</f>
        <v>0.53</v>
      </c>
      <c r="F36" s="72">
        <v>6.6086669999999986E-2</v>
      </c>
      <c r="G36" s="72">
        <v>9.86781625E-2</v>
      </c>
    </row>
    <row r="37" spans="1:7" x14ac:dyDescent="0.2">
      <c r="A37" t="s">
        <v>293</v>
      </c>
      <c r="B37" t="s">
        <v>258</v>
      </c>
      <c r="C37">
        <v>0.13</v>
      </c>
      <c r="D37" s="31" t="s">
        <v>331</v>
      </c>
      <c r="E37" s="43">
        <f>AVERAGE(C45:C46)</f>
        <v>1.3049999999999999</v>
      </c>
      <c r="F37" s="72">
        <v>6.4416725000000022E-2</v>
      </c>
      <c r="G37" s="72">
        <v>6.3256224999999999E-2</v>
      </c>
    </row>
    <row r="38" spans="1:7" x14ac:dyDescent="0.2">
      <c r="A38" t="s">
        <v>294</v>
      </c>
      <c r="B38" t="s">
        <v>258</v>
      </c>
      <c r="C38">
        <v>0.36</v>
      </c>
      <c r="D38" s="31" t="s">
        <v>264</v>
      </c>
      <c r="E38" s="43">
        <f>AVERAGE(C47)</f>
        <v>0.36</v>
      </c>
      <c r="F38" s="72">
        <v>3.1876842857142859E-2</v>
      </c>
      <c r="G38" s="72">
        <v>6.5000000000000002E-2</v>
      </c>
    </row>
    <row r="39" spans="1:7" x14ac:dyDescent="0.2">
      <c r="A39" t="s">
        <v>295</v>
      </c>
      <c r="B39" t="s">
        <v>262</v>
      </c>
      <c r="C39">
        <v>0.65</v>
      </c>
      <c r="F39" s="72"/>
      <c r="G39" s="72"/>
    </row>
    <row r="40" spans="1:7" x14ac:dyDescent="0.2">
      <c r="A40" t="s">
        <v>296</v>
      </c>
      <c r="B40" t="s">
        <v>262</v>
      </c>
      <c r="C40">
        <v>1.21</v>
      </c>
    </row>
    <row r="41" spans="1:7" x14ac:dyDescent="0.2">
      <c r="A41" t="s">
        <v>297</v>
      </c>
      <c r="B41" t="s">
        <v>259</v>
      </c>
      <c r="C41">
        <v>0.88</v>
      </c>
    </row>
    <row r="42" spans="1:7" x14ac:dyDescent="0.2">
      <c r="A42" t="s">
        <v>298</v>
      </c>
      <c r="B42" t="s">
        <v>259</v>
      </c>
      <c r="C42">
        <v>0.61</v>
      </c>
    </row>
    <row r="43" spans="1:7" x14ac:dyDescent="0.2">
      <c r="A43" t="s">
        <v>299</v>
      </c>
      <c r="B43" t="s">
        <v>260</v>
      </c>
      <c r="C43">
        <v>0.51</v>
      </c>
    </row>
    <row r="44" spans="1:7" x14ac:dyDescent="0.2">
      <c r="A44" t="s">
        <v>300</v>
      </c>
      <c r="B44" t="s">
        <v>260</v>
      </c>
      <c r="C44">
        <v>0.55000000000000004</v>
      </c>
    </row>
    <row r="45" spans="1:7" x14ac:dyDescent="0.2">
      <c r="A45" t="s">
        <v>301</v>
      </c>
      <c r="B45" t="s">
        <v>263</v>
      </c>
      <c r="C45">
        <v>2.13</v>
      </c>
    </row>
    <row r="46" spans="1:7" x14ac:dyDescent="0.2">
      <c r="A46" t="s">
        <v>302</v>
      </c>
      <c r="B46" t="s">
        <v>263</v>
      </c>
      <c r="C46">
        <v>0.48</v>
      </c>
    </row>
    <row r="47" spans="1:7" x14ac:dyDescent="0.2">
      <c r="A47" t="s">
        <v>303</v>
      </c>
      <c r="B47" t="s">
        <v>264</v>
      </c>
      <c r="C47">
        <v>0.36</v>
      </c>
    </row>
    <row r="50" spans="4:7" x14ac:dyDescent="0.2">
      <c r="D50">
        <v>2006</v>
      </c>
      <c r="E50" t="s">
        <v>5</v>
      </c>
      <c r="F50" t="s">
        <v>336</v>
      </c>
      <c r="G50" t="s">
        <v>337</v>
      </c>
    </row>
    <row r="51" spans="4:7" x14ac:dyDescent="0.2">
      <c r="D51" t="s">
        <v>261</v>
      </c>
      <c r="E51">
        <v>0.13</v>
      </c>
      <c r="F51">
        <v>2.5100000000000001E-2</v>
      </c>
      <c r="G51">
        <v>0.10100000000000001</v>
      </c>
    </row>
    <row r="52" spans="4:7" x14ac:dyDescent="0.2">
      <c r="D52" t="s">
        <v>333</v>
      </c>
      <c r="E52">
        <v>2.81</v>
      </c>
      <c r="F52">
        <v>5.7700000000000001E-2</v>
      </c>
      <c r="G52">
        <v>8.4099999999999994E-2</v>
      </c>
    </row>
    <row r="53" spans="4:7" x14ac:dyDescent="0.2">
      <c r="D53" t="s">
        <v>256</v>
      </c>
      <c r="E53">
        <v>3.02</v>
      </c>
      <c r="F53">
        <v>4.1500000000000002E-2</v>
      </c>
      <c r="G53">
        <v>0.1013</v>
      </c>
    </row>
    <row r="54" spans="4:7" x14ac:dyDescent="0.2">
      <c r="D54" t="s">
        <v>334</v>
      </c>
      <c r="E54">
        <v>8.02</v>
      </c>
      <c r="F54">
        <v>6.1600000000000002E-2</v>
      </c>
      <c r="G54">
        <v>8.8800000000000004E-2</v>
      </c>
    </row>
    <row r="55" spans="4:7" x14ac:dyDescent="0.2">
      <c r="D55" t="s">
        <v>335</v>
      </c>
      <c r="E55">
        <v>4.53</v>
      </c>
      <c r="F55">
        <v>9.9400000000000002E-2</v>
      </c>
      <c r="G55">
        <v>8.7800000000000003E-2</v>
      </c>
    </row>
    <row r="56" spans="4:7" x14ac:dyDescent="0.2">
      <c r="D56" t="s">
        <v>262</v>
      </c>
      <c r="E56">
        <v>1.41</v>
      </c>
      <c r="F56">
        <v>4.9399999999999999E-2</v>
      </c>
      <c r="G56">
        <v>9.2499999999999999E-2</v>
      </c>
    </row>
    <row r="57" spans="4:7" x14ac:dyDescent="0.2">
      <c r="D57" t="s">
        <v>259</v>
      </c>
      <c r="E57">
        <v>9.2799999999999994</v>
      </c>
      <c r="F57">
        <v>5.4899999999999997E-2</v>
      </c>
      <c r="G57">
        <v>7.6200000000000004E-2</v>
      </c>
    </row>
    <row r="58" spans="4:7" x14ac:dyDescent="0.2">
      <c r="D58" t="s">
        <v>260</v>
      </c>
      <c r="E58">
        <v>6.9</v>
      </c>
      <c r="F58">
        <v>5.1400000000000001E-2</v>
      </c>
      <c r="G58">
        <v>6.13E-2</v>
      </c>
    </row>
    <row r="59" spans="4:7" x14ac:dyDescent="0.2">
      <c r="D59" t="s">
        <v>263</v>
      </c>
      <c r="E59">
        <v>6.21</v>
      </c>
      <c r="F59">
        <v>7.5300000000000006E-2</v>
      </c>
      <c r="G59">
        <v>8.5000000000000006E-2</v>
      </c>
    </row>
    <row r="61" spans="4:7" x14ac:dyDescent="0.2">
      <c r="D61">
        <v>2008</v>
      </c>
      <c r="E61" t="s">
        <v>5</v>
      </c>
      <c r="F61" t="s">
        <v>336</v>
      </c>
      <c r="G61" s="31" t="s">
        <v>363</v>
      </c>
    </row>
    <row r="62" spans="4:7" x14ac:dyDescent="0.2">
      <c r="D62" t="s">
        <v>261</v>
      </c>
      <c r="E62" s="43">
        <v>0.42</v>
      </c>
      <c r="F62">
        <v>2.9623099999999999E-2</v>
      </c>
      <c r="G62">
        <v>5.0171400000000005E-2</v>
      </c>
    </row>
    <row r="63" spans="4:7" x14ac:dyDescent="0.2">
      <c r="D63" t="s">
        <v>333</v>
      </c>
      <c r="E63" s="43">
        <v>3.59</v>
      </c>
      <c r="F63">
        <v>4.1249999999999995E-2</v>
      </c>
      <c r="G63">
        <v>7.5140962500000019E-2</v>
      </c>
    </row>
    <row r="64" spans="4:7" x14ac:dyDescent="0.2">
      <c r="D64" t="s">
        <v>256</v>
      </c>
      <c r="E64" s="43">
        <v>6.15</v>
      </c>
      <c r="F64">
        <v>8.7894644444444447E-2</v>
      </c>
      <c r="G64">
        <v>9.4690774999999991E-2</v>
      </c>
    </row>
    <row r="65" spans="4:7" x14ac:dyDescent="0.2">
      <c r="D65" t="s">
        <v>334</v>
      </c>
      <c r="E65" s="43">
        <v>3.88</v>
      </c>
      <c r="F65">
        <v>0.15916331111111115</v>
      </c>
      <c r="G65">
        <v>9.2909999999999993E-2</v>
      </c>
    </row>
    <row r="66" spans="4:7" x14ac:dyDescent="0.2">
      <c r="D66" t="s">
        <v>335</v>
      </c>
      <c r="E66" s="43">
        <v>3.1500000000000004</v>
      </c>
      <c r="F66">
        <v>8.2510277777777793E-2</v>
      </c>
      <c r="G66">
        <v>0.11301469166666667</v>
      </c>
    </row>
    <row r="67" spans="4:7" x14ac:dyDescent="0.2">
      <c r="D67" t="s">
        <v>262</v>
      </c>
      <c r="E67" s="43">
        <v>1.76</v>
      </c>
      <c r="F67">
        <v>6.708950000000001E-2</v>
      </c>
      <c r="G67">
        <v>9.6987716666666668E-2</v>
      </c>
    </row>
    <row r="68" spans="4:7" x14ac:dyDescent="0.2">
      <c r="D68" t="s">
        <v>259</v>
      </c>
      <c r="E68" s="43">
        <v>2.99</v>
      </c>
      <c r="F68">
        <v>6.7396275000000005E-2</v>
      </c>
      <c r="G68">
        <v>8.7748333333333345E-2</v>
      </c>
    </row>
    <row r="69" spans="4:7" x14ac:dyDescent="0.2">
      <c r="D69" t="s">
        <v>260</v>
      </c>
      <c r="E69" s="43">
        <v>2.29</v>
      </c>
      <c r="F69">
        <v>6.8776775000000012E-2</v>
      </c>
      <c r="G69">
        <v>6.1062516666666664E-2</v>
      </c>
    </row>
    <row r="70" spans="4:7" x14ac:dyDescent="0.2">
      <c r="D70" t="s">
        <v>263</v>
      </c>
      <c r="E70" s="43">
        <v>3.92</v>
      </c>
      <c r="F70">
        <v>5.6666666666666671E-2</v>
      </c>
      <c r="G70">
        <v>6.3062662499999991E-2</v>
      </c>
    </row>
    <row r="92" spans="1:4" x14ac:dyDescent="0.2">
      <c r="A92" t="s">
        <v>261</v>
      </c>
      <c r="B92">
        <v>5.0171400000000005E-2</v>
      </c>
      <c r="C92">
        <v>5.0171400000000005E-2</v>
      </c>
      <c r="D92" t="s">
        <v>261</v>
      </c>
    </row>
    <row r="93" spans="1:4" x14ac:dyDescent="0.2">
      <c r="A93" t="s">
        <v>255</v>
      </c>
      <c r="B93">
        <v>7.3631175000000007E-2</v>
      </c>
      <c r="C93">
        <f>AVERAGE(B93:B94)</f>
        <v>7.5140962500000019E-2</v>
      </c>
      <c r="D93" t="s">
        <v>333</v>
      </c>
    </row>
    <row r="94" spans="1:4" x14ac:dyDescent="0.2">
      <c r="A94" t="s">
        <v>255</v>
      </c>
      <c r="B94">
        <v>7.6650750000000017E-2</v>
      </c>
      <c r="C94">
        <f>AVERAGE(B95:B96)</f>
        <v>9.4690774999999991E-2</v>
      </c>
      <c r="D94" t="s">
        <v>256</v>
      </c>
    </row>
    <row r="95" spans="1:4" x14ac:dyDescent="0.2">
      <c r="A95" t="s">
        <v>256</v>
      </c>
      <c r="B95">
        <v>0.10653679999999999</v>
      </c>
      <c r="C95">
        <f>AVERAGE(B97:B98)</f>
        <v>9.2909999999999993E-2</v>
      </c>
      <c r="D95" t="s">
        <v>334</v>
      </c>
    </row>
    <row r="96" spans="1:4" x14ac:dyDescent="0.2">
      <c r="A96" t="s">
        <v>256</v>
      </c>
      <c r="B96">
        <v>8.2844749999999995E-2</v>
      </c>
      <c r="C96">
        <f>AVERAGE(B99:B101)</f>
        <v>0.11301469166666667</v>
      </c>
      <c r="D96" t="s">
        <v>335</v>
      </c>
    </row>
    <row r="97" spans="1:4" x14ac:dyDescent="0.2">
      <c r="A97" t="s">
        <v>257</v>
      </c>
      <c r="B97">
        <v>7.6805600000000002E-2</v>
      </c>
      <c r="C97">
        <f>AVERAGE(B102:B103)</f>
        <v>9.6987716666666668E-2</v>
      </c>
      <c r="D97" t="s">
        <v>262</v>
      </c>
    </row>
    <row r="98" spans="1:4" x14ac:dyDescent="0.2">
      <c r="A98" t="s">
        <v>257</v>
      </c>
      <c r="B98">
        <v>0.10901439999999998</v>
      </c>
      <c r="C98">
        <f>AVERAGE(B104:B105)</f>
        <v>8.7748333333333345E-2</v>
      </c>
      <c r="D98" t="s">
        <v>259</v>
      </c>
    </row>
    <row r="99" spans="1:4" x14ac:dyDescent="0.2">
      <c r="A99" t="s">
        <v>258</v>
      </c>
      <c r="B99">
        <v>0.121634675</v>
      </c>
      <c r="C99">
        <f>AVERAGE(B106:B107)</f>
        <v>6.1062516666666664E-2</v>
      </c>
      <c r="D99" t="s">
        <v>260</v>
      </c>
    </row>
    <row r="100" spans="1:4" x14ac:dyDescent="0.2">
      <c r="A100" t="s">
        <v>258</v>
      </c>
      <c r="B100">
        <v>9.1361499999999998E-2</v>
      </c>
      <c r="C100">
        <f>AVERAGE(B108:B109)</f>
        <v>6.3062662499999991E-2</v>
      </c>
      <c r="D100" t="s">
        <v>263</v>
      </c>
    </row>
    <row r="101" spans="1:4" x14ac:dyDescent="0.2">
      <c r="A101" t="s">
        <v>258</v>
      </c>
      <c r="B101">
        <v>0.12604789999999999</v>
      </c>
    </row>
    <row r="102" spans="1:4" x14ac:dyDescent="0.2">
      <c r="A102" t="s">
        <v>262</v>
      </c>
      <c r="B102">
        <v>0.10302686666666667</v>
      </c>
    </row>
    <row r="103" spans="1:4" x14ac:dyDescent="0.2">
      <c r="A103" t="s">
        <v>262</v>
      </c>
      <c r="B103">
        <v>9.0948566666666661E-2</v>
      </c>
    </row>
    <row r="104" spans="1:4" x14ac:dyDescent="0.2">
      <c r="A104" t="s">
        <v>259</v>
      </c>
      <c r="B104">
        <v>9.5284366666666676E-2</v>
      </c>
    </row>
    <row r="105" spans="1:4" x14ac:dyDescent="0.2">
      <c r="A105" t="s">
        <v>259</v>
      </c>
      <c r="B105">
        <v>8.02123E-2</v>
      </c>
    </row>
    <row r="106" spans="1:4" x14ac:dyDescent="0.2">
      <c r="A106" t="s">
        <v>260</v>
      </c>
      <c r="B106">
        <v>5.2545766666666667E-2</v>
      </c>
    </row>
    <row r="107" spans="1:4" x14ac:dyDescent="0.2">
      <c r="A107" t="s">
        <v>260</v>
      </c>
      <c r="B107">
        <v>6.9579266666666653E-2</v>
      </c>
    </row>
    <row r="108" spans="1:4" x14ac:dyDescent="0.2">
      <c r="A108" t="s">
        <v>263</v>
      </c>
      <c r="B108">
        <v>6.1940000000000002E-2</v>
      </c>
    </row>
    <row r="109" spans="1:4" x14ac:dyDescent="0.2">
      <c r="A109" t="s">
        <v>263</v>
      </c>
      <c r="B109">
        <v>6.4185324999999988E-2</v>
      </c>
    </row>
    <row r="120" spans="2:10" x14ac:dyDescent="0.2">
      <c r="B120">
        <v>2007</v>
      </c>
    </row>
    <row r="121" spans="2:10" x14ac:dyDescent="0.2">
      <c r="C121" t="s">
        <v>5</v>
      </c>
      <c r="D121" t="s">
        <v>336</v>
      </c>
      <c r="E121" t="s">
        <v>364</v>
      </c>
      <c r="I121" t="s">
        <v>338</v>
      </c>
    </row>
    <row r="122" spans="2:10" ht="13.5" thickBot="1" x14ac:dyDescent="0.25">
      <c r="B122" s="31" t="s">
        <v>327</v>
      </c>
      <c r="C122" s="43">
        <v>2.8</v>
      </c>
      <c r="D122" s="72">
        <v>2.6666666666666668E-2</v>
      </c>
      <c r="E122" s="72">
        <v>6.6666666666666666E-2</v>
      </c>
    </row>
    <row r="123" spans="2:10" x14ac:dyDescent="0.2">
      <c r="B123" s="31" t="s">
        <v>255</v>
      </c>
      <c r="C123" s="43">
        <v>1.8199999999999998</v>
      </c>
      <c r="D123" s="72">
        <v>4.7616374999999989E-2</v>
      </c>
      <c r="E123" s="72">
        <v>6.8792112500000002E-2</v>
      </c>
      <c r="I123" s="71" t="s">
        <v>339</v>
      </c>
      <c r="J123" s="71"/>
    </row>
    <row r="124" spans="2:10" x14ac:dyDescent="0.2">
      <c r="B124" s="31" t="s">
        <v>256</v>
      </c>
      <c r="C124" s="43">
        <v>0.72</v>
      </c>
      <c r="D124" s="72">
        <v>5.1708409999999996E-2</v>
      </c>
      <c r="E124" s="72">
        <v>8.3101375000000005E-2</v>
      </c>
      <c r="I124" s="68" t="s">
        <v>340</v>
      </c>
      <c r="J124" s="68">
        <v>0.12965614378147805</v>
      </c>
    </row>
    <row r="125" spans="2:10" x14ac:dyDescent="0.2">
      <c r="B125" s="31" t="s">
        <v>257</v>
      </c>
      <c r="C125" s="43">
        <v>0.875</v>
      </c>
      <c r="D125" s="72">
        <v>6.8065177777777791E-2</v>
      </c>
      <c r="E125" s="72">
        <v>6.2094850000000007E-2</v>
      </c>
      <c r="I125" s="68" t="s">
        <v>341</v>
      </c>
      <c r="J125" s="68">
        <v>1.6810715620283311E-2</v>
      </c>
    </row>
    <row r="126" spans="2:10" x14ac:dyDescent="0.2">
      <c r="B126" s="31" t="s">
        <v>258</v>
      </c>
      <c r="C126" s="43">
        <v>0.46666666666666662</v>
      </c>
      <c r="D126" s="72">
        <v>8.4840004545454539E-2</v>
      </c>
      <c r="E126" s="72">
        <v>7.8420570833333342E-2</v>
      </c>
      <c r="I126" s="68" t="s">
        <v>342</v>
      </c>
      <c r="J126" s="68">
        <v>-2.4155504562204885E-2</v>
      </c>
    </row>
    <row r="127" spans="2:10" x14ac:dyDescent="0.2">
      <c r="B127" s="31" t="s">
        <v>328</v>
      </c>
      <c r="C127" s="43">
        <v>0.92999999999999994</v>
      </c>
      <c r="D127" s="72">
        <v>6.7779059090909075E-2</v>
      </c>
      <c r="E127" s="72">
        <v>7.4134437499999997E-2</v>
      </c>
      <c r="I127" s="68" t="s">
        <v>343</v>
      </c>
      <c r="J127" s="68">
        <v>0.17524293185545059</v>
      </c>
    </row>
    <row r="128" spans="2:10" ht="13.5" thickBot="1" x14ac:dyDescent="0.25">
      <c r="B128" s="31" t="s">
        <v>329</v>
      </c>
      <c r="C128" s="43">
        <v>0.745</v>
      </c>
      <c r="D128" s="72">
        <v>6.0359627272727277E-2</v>
      </c>
      <c r="E128" s="72">
        <v>8.4277112499999987E-2</v>
      </c>
      <c r="I128" s="69" t="s">
        <v>344</v>
      </c>
      <c r="J128" s="69">
        <v>26</v>
      </c>
    </row>
    <row r="129" spans="2:17" x14ac:dyDescent="0.2">
      <c r="B129" s="31" t="s">
        <v>330</v>
      </c>
      <c r="C129" s="43">
        <v>0.53</v>
      </c>
      <c r="D129" s="72">
        <v>6.6086669999999986E-2</v>
      </c>
      <c r="E129" s="72">
        <v>9.86781625E-2</v>
      </c>
    </row>
    <row r="130" spans="2:17" ht="13.5" thickBot="1" x14ac:dyDescent="0.25">
      <c r="B130" s="31" t="s">
        <v>331</v>
      </c>
      <c r="C130" s="43">
        <v>1.3049999999999999</v>
      </c>
      <c r="D130" s="72">
        <v>6.4416725000000022E-2</v>
      </c>
      <c r="E130" s="72">
        <v>6.3256224999999999E-2</v>
      </c>
      <c r="I130" t="s">
        <v>345</v>
      </c>
    </row>
    <row r="131" spans="2:17" x14ac:dyDescent="0.2">
      <c r="B131" s="31" t="s">
        <v>264</v>
      </c>
      <c r="C131" s="43">
        <v>0.36</v>
      </c>
      <c r="D131" s="72">
        <v>3.1876842857142859E-2</v>
      </c>
      <c r="E131" s="72">
        <v>6.5000000000000002E-2</v>
      </c>
      <c r="I131" s="70"/>
      <c r="J131" s="70" t="s">
        <v>350</v>
      </c>
      <c r="K131" s="70" t="s">
        <v>351</v>
      </c>
      <c r="L131" s="70" t="s">
        <v>352</v>
      </c>
      <c r="M131" s="70" t="s">
        <v>353</v>
      </c>
      <c r="N131" s="70" t="s">
        <v>354</v>
      </c>
    </row>
    <row r="132" spans="2:17" x14ac:dyDescent="0.2">
      <c r="B132" t="s">
        <v>261</v>
      </c>
      <c r="C132">
        <v>0.13</v>
      </c>
      <c r="D132">
        <v>2.5100000000000001E-2</v>
      </c>
      <c r="E132">
        <v>0.10100000000000001</v>
      </c>
      <c r="I132" s="68" t="s">
        <v>346</v>
      </c>
      <c r="J132" s="68">
        <v>1</v>
      </c>
      <c r="K132" s="68">
        <v>1.2602053743028141E-2</v>
      </c>
      <c r="L132" s="68">
        <v>1.2602053743028141E-2</v>
      </c>
      <c r="M132" s="68">
        <v>0.41035554526139512</v>
      </c>
      <c r="N132" s="68">
        <v>0.52785866630550959</v>
      </c>
    </row>
    <row r="133" spans="2:17" x14ac:dyDescent="0.2">
      <c r="B133" t="s">
        <v>333</v>
      </c>
      <c r="C133">
        <v>2.81</v>
      </c>
      <c r="D133">
        <v>5.7700000000000001E-2</v>
      </c>
      <c r="E133">
        <v>8.4099999999999994E-2</v>
      </c>
      <c r="I133" s="68" t="s">
        <v>347</v>
      </c>
      <c r="J133" s="68">
        <v>24</v>
      </c>
      <c r="K133" s="68">
        <v>0.73704204396705841</v>
      </c>
      <c r="L133" s="68">
        <v>3.0710085165294099E-2</v>
      </c>
      <c r="M133" s="68"/>
      <c r="N133" s="68"/>
    </row>
    <row r="134" spans="2:17" ht="13.5" thickBot="1" x14ac:dyDescent="0.25">
      <c r="B134" t="s">
        <v>256</v>
      </c>
      <c r="C134">
        <v>3.02</v>
      </c>
      <c r="D134">
        <v>4.1500000000000002E-2</v>
      </c>
      <c r="E134">
        <v>0.1013</v>
      </c>
      <c r="I134" s="69" t="s">
        <v>348</v>
      </c>
      <c r="J134" s="69">
        <v>25</v>
      </c>
      <c r="K134" s="69">
        <v>0.74964409771008655</v>
      </c>
      <c r="L134" s="69"/>
      <c r="M134" s="69"/>
      <c r="N134" s="69"/>
    </row>
    <row r="135" spans="2:17" ht="13.5" thickBot="1" x14ac:dyDescent="0.25">
      <c r="B135" t="s">
        <v>334</v>
      </c>
      <c r="C135">
        <v>8.02</v>
      </c>
      <c r="D135">
        <v>6.1600000000000002E-2</v>
      </c>
      <c r="E135">
        <v>8.8800000000000004E-2</v>
      </c>
    </row>
    <row r="136" spans="2:17" x14ac:dyDescent="0.2">
      <c r="B136" t="s">
        <v>335</v>
      </c>
      <c r="C136">
        <v>4.53</v>
      </c>
      <c r="D136">
        <v>9.9400000000000002E-2</v>
      </c>
      <c r="E136">
        <v>8.7800000000000003E-2</v>
      </c>
      <c r="I136" s="70"/>
      <c r="J136" s="70" t="s">
        <v>355</v>
      </c>
      <c r="K136" s="70" t="s">
        <v>343</v>
      </c>
      <c r="L136" s="70" t="s">
        <v>356</v>
      </c>
      <c r="M136" s="70" t="s">
        <v>357</v>
      </c>
      <c r="N136" s="70" t="s">
        <v>358</v>
      </c>
      <c r="O136" s="70" t="s">
        <v>359</v>
      </c>
      <c r="P136" s="70" t="s">
        <v>360</v>
      </c>
      <c r="Q136" s="70" t="s">
        <v>361</v>
      </c>
    </row>
    <row r="137" spans="2:17" x14ac:dyDescent="0.2">
      <c r="B137" t="s">
        <v>262</v>
      </c>
      <c r="C137">
        <v>1.41</v>
      </c>
      <c r="D137">
        <v>4.9399999999999999E-2</v>
      </c>
      <c r="E137">
        <v>9.2499999999999999E-2</v>
      </c>
      <c r="I137" s="68" t="s">
        <v>349</v>
      </c>
      <c r="J137" s="68">
        <v>0.1186390590669929</v>
      </c>
      <c r="K137" s="68">
        <v>7.0320544294071488E-2</v>
      </c>
      <c r="L137" s="68">
        <v>1.6871180429272503</v>
      </c>
      <c r="M137" s="68">
        <v>0.1045372960588784</v>
      </c>
      <c r="N137" s="68">
        <v>-2.6495410148157122E-2</v>
      </c>
      <c r="O137" s="68">
        <v>0.26377352828214295</v>
      </c>
      <c r="P137" s="68">
        <v>-2.6495410148157122E-2</v>
      </c>
      <c r="Q137" s="68">
        <v>0.26377352828214295</v>
      </c>
    </row>
    <row r="138" spans="2:17" ht="13.5" thickBot="1" x14ac:dyDescent="0.25">
      <c r="B138" t="s">
        <v>259</v>
      </c>
      <c r="C138">
        <v>9.2799999999999994</v>
      </c>
      <c r="D138">
        <v>5.4899999999999997E-2</v>
      </c>
      <c r="E138">
        <v>7.6200000000000004E-2</v>
      </c>
      <c r="I138" s="69" t="s">
        <v>362</v>
      </c>
      <c r="J138" s="69">
        <v>1.0082938763155552E-2</v>
      </c>
      <c r="K138" s="69">
        <v>1.5740081484302792E-2</v>
      </c>
      <c r="L138" s="69">
        <v>0.64058999778438419</v>
      </c>
      <c r="M138" s="69">
        <v>0.52785866630550959</v>
      </c>
      <c r="N138" s="69">
        <v>-2.2402992546965005E-2</v>
      </c>
      <c r="O138" s="69">
        <v>4.2568870073276109E-2</v>
      </c>
      <c r="P138" s="69">
        <v>-2.2402992546965005E-2</v>
      </c>
      <c r="Q138" s="69">
        <v>4.2568870073276109E-2</v>
      </c>
    </row>
    <row r="139" spans="2:17" x14ac:dyDescent="0.2">
      <c r="B139" t="s">
        <v>260</v>
      </c>
      <c r="C139">
        <v>6.9</v>
      </c>
      <c r="D139">
        <v>5.1400000000000001E-2</v>
      </c>
      <c r="E139">
        <v>6.13E-2</v>
      </c>
    </row>
    <row r="140" spans="2:17" x14ac:dyDescent="0.2">
      <c r="B140" t="s">
        <v>263</v>
      </c>
      <c r="C140">
        <v>6.21</v>
      </c>
      <c r="D140">
        <v>7.5300000000000006E-2</v>
      </c>
      <c r="E140">
        <v>8.5000000000000006E-2</v>
      </c>
    </row>
    <row r="141" spans="2:17" x14ac:dyDescent="0.2">
      <c r="B141" t="s">
        <v>261</v>
      </c>
      <c r="C141" s="43">
        <v>0.42</v>
      </c>
      <c r="D141">
        <v>2.9623099999999999E-2</v>
      </c>
      <c r="E141">
        <v>5.0171400000000005E-2</v>
      </c>
    </row>
    <row r="142" spans="2:17" x14ac:dyDescent="0.2">
      <c r="B142" t="s">
        <v>333</v>
      </c>
      <c r="C142" s="43">
        <v>3.59</v>
      </c>
      <c r="D142">
        <v>4.1249999999999995E-2</v>
      </c>
      <c r="E142">
        <v>7.5140962500000019E-2</v>
      </c>
    </row>
    <row r="143" spans="2:17" x14ac:dyDescent="0.2">
      <c r="B143" t="s">
        <v>256</v>
      </c>
      <c r="C143" s="43">
        <v>6.15</v>
      </c>
      <c r="D143">
        <v>8.7894644444444447E-2</v>
      </c>
      <c r="E143">
        <v>9.4690774999999991E-2</v>
      </c>
    </row>
    <row r="144" spans="2:17" x14ac:dyDescent="0.2">
      <c r="B144" t="s">
        <v>334</v>
      </c>
      <c r="C144" s="43">
        <v>3.88</v>
      </c>
      <c r="D144">
        <v>0.15916331111111115</v>
      </c>
      <c r="E144">
        <v>9.2909999999999993E-2</v>
      </c>
    </row>
    <row r="145" spans="2:5" x14ac:dyDescent="0.2">
      <c r="B145" t="s">
        <v>335</v>
      </c>
      <c r="C145" s="43">
        <v>3.1500000000000004</v>
      </c>
      <c r="D145">
        <v>8.2510277777777793E-2</v>
      </c>
      <c r="E145">
        <v>0.11301469166666667</v>
      </c>
    </row>
    <row r="146" spans="2:5" x14ac:dyDescent="0.2">
      <c r="B146" t="s">
        <v>262</v>
      </c>
      <c r="C146" s="43">
        <v>1.76</v>
      </c>
      <c r="D146">
        <v>6.708950000000001E-2</v>
      </c>
      <c r="E146">
        <v>9.6987716666666668E-2</v>
      </c>
    </row>
    <row r="147" spans="2:5" x14ac:dyDescent="0.2">
      <c r="B147" t="s">
        <v>259</v>
      </c>
      <c r="C147" s="43">
        <v>2.99</v>
      </c>
      <c r="D147">
        <v>6.7396275000000005E-2</v>
      </c>
      <c r="E147">
        <v>8.7748333333333345E-2</v>
      </c>
    </row>
    <row r="148" spans="2:5" x14ac:dyDescent="0.2">
      <c r="B148" t="s">
        <v>260</v>
      </c>
      <c r="C148" s="43">
        <v>2.29</v>
      </c>
      <c r="D148">
        <v>6.8776775000000012E-2</v>
      </c>
      <c r="E148">
        <v>6.1062516666666664E-2</v>
      </c>
    </row>
    <row r="149" spans="2:5" x14ac:dyDescent="0.2">
      <c r="B149" t="s">
        <v>263</v>
      </c>
      <c r="C149" s="43">
        <v>3.92</v>
      </c>
      <c r="D149">
        <v>5.6666666666666671E-2</v>
      </c>
      <c r="E149">
        <v>6.3062662499999991E-2</v>
      </c>
    </row>
    <row r="150" spans="2:5" x14ac:dyDescent="0.2">
      <c r="C150">
        <v>2.09</v>
      </c>
      <c r="D150">
        <v>0.17866666666666667</v>
      </c>
      <c r="E150">
        <v>0.17833333333333332</v>
      </c>
    </row>
    <row r="151" spans="2:5" x14ac:dyDescent="0.2">
      <c r="C151">
        <v>4.4499999999999993</v>
      </c>
      <c r="D151">
        <v>0.48499999999999999</v>
      </c>
      <c r="E151">
        <v>0.25259999999999999</v>
      </c>
    </row>
    <row r="152" spans="2:5" x14ac:dyDescent="0.2">
      <c r="C152">
        <v>3.92</v>
      </c>
      <c r="D152">
        <v>0.6905</v>
      </c>
      <c r="E152">
        <v>0.51719999999999999</v>
      </c>
    </row>
    <row r="153" spans="2:5" x14ac:dyDescent="0.2">
      <c r="C153">
        <v>6.56</v>
      </c>
      <c r="D153">
        <v>0.50175000000000003</v>
      </c>
      <c r="E153">
        <v>0.24253333333333335</v>
      </c>
    </row>
    <row r="154" spans="2:5" x14ac:dyDescent="0.2">
      <c r="C154">
        <v>4.38</v>
      </c>
      <c r="D154">
        <v>0.19900000000000001</v>
      </c>
      <c r="E154">
        <v>0.32166666666666671</v>
      </c>
    </row>
    <row r="155" spans="2:5" x14ac:dyDescent="0.2">
      <c r="C155">
        <v>3.6799999999999997</v>
      </c>
      <c r="D155">
        <v>0.28399999999999997</v>
      </c>
      <c r="E155">
        <v>0.22110000000000002</v>
      </c>
    </row>
    <row r="156" spans="2:5" x14ac:dyDescent="0.2">
      <c r="C156">
        <v>3.9400000000000004</v>
      </c>
      <c r="D156">
        <v>0.38250000000000001</v>
      </c>
      <c r="E156">
        <v>0.1326</v>
      </c>
    </row>
    <row r="157" spans="2:5" x14ac:dyDescent="0.2">
      <c r="C157">
        <v>1.86</v>
      </c>
      <c r="D157">
        <v>0.20833333333333334</v>
      </c>
      <c r="E157">
        <v>0.31879999999999997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681"/>
  <sheetViews>
    <sheetView zoomScaleNormal="100" workbookViewId="0">
      <selection sqref="A1:H1048576"/>
    </sheetView>
  </sheetViews>
  <sheetFormatPr defaultColWidth="8.85546875" defaultRowHeight="12.75" x14ac:dyDescent="0.2"/>
  <cols>
    <col min="1" max="1" width="9.140625" style="58"/>
    <col min="3" max="3" width="9.140625" style="58"/>
    <col min="5" max="6" width="9.140625" style="43"/>
    <col min="8" max="8" width="9.140625" style="43"/>
    <col min="9" max="9" width="9.140625" style="58"/>
  </cols>
  <sheetData>
    <row r="1" spans="1:39" x14ac:dyDescent="0.2">
      <c r="J1" t="s">
        <v>267</v>
      </c>
      <c r="K1" t="s">
        <v>304</v>
      </c>
      <c r="V1" t="s">
        <v>267</v>
      </c>
      <c r="Y1" t="s">
        <v>267</v>
      </c>
      <c r="Z1" s="59" t="s">
        <v>305</v>
      </c>
      <c r="AK1" t="s">
        <v>267</v>
      </c>
    </row>
    <row r="2" spans="1:39" x14ac:dyDescent="0.2">
      <c r="B2" t="s">
        <v>17</v>
      </c>
      <c r="C2" s="44" t="s">
        <v>306</v>
      </c>
      <c r="D2" s="5" t="s">
        <v>307</v>
      </c>
      <c r="E2" s="59" t="s">
        <v>308</v>
      </c>
      <c r="F2" s="59"/>
      <c r="G2" s="5" t="s">
        <v>309</v>
      </c>
      <c r="H2" s="59" t="s">
        <v>310</v>
      </c>
      <c r="J2" s="59"/>
      <c r="K2">
        <v>1</v>
      </c>
      <c r="L2">
        <v>2</v>
      </c>
      <c r="M2">
        <v>3</v>
      </c>
      <c r="N2">
        <v>5</v>
      </c>
      <c r="O2">
        <v>6</v>
      </c>
      <c r="P2">
        <v>7</v>
      </c>
      <c r="Q2">
        <v>9</v>
      </c>
      <c r="R2">
        <v>12</v>
      </c>
      <c r="S2">
        <v>13</v>
      </c>
      <c r="T2">
        <v>14</v>
      </c>
      <c r="U2">
        <v>15</v>
      </c>
      <c r="V2" t="s">
        <v>266</v>
      </c>
      <c r="Z2">
        <v>1</v>
      </c>
      <c r="AA2">
        <v>2</v>
      </c>
      <c r="AB2">
        <v>3</v>
      </c>
      <c r="AC2">
        <v>5</v>
      </c>
      <c r="AD2">
        <v>6</v>
      </c>
      <c r="AE2">
        <v>7</v>
      </c>
      <c r="AF2">
        <v>9</v>
      </c>
      <c r="AG2">
        <v>12</v>
      </c>
      <c r="AH2">
        <v>13</v>
      </c>
      <c r="AI2">
        <v>14</v>
      </c>
      <c r="AJ2">
        <v>15</v>
      </c>
      <c r="AK2" t="s">
        <v>266</v>
      </c>
    </row>
    <row r="3" spans="1:39" x14ac:dyDescent="0.2">
      <c r="A3" s="4">
        <v>39168</v>
      </c>
      <c r="J3" t="s">
        <v>261</v>
      </c>
      <c r="P3" s="60">
        <v>3.33</v>
      </c>
      <c r="R3" s="60">
        <v>3.53</v>
      </c>
      <c r="T3" s="60">
        <v>5.31</v>
      </c>
      <c r="V3">
        <f>AVERAGE(K3:U3)</f>
        <v>4.0566666666666658</v>
      </c>
      <c r="W3">
        <v>1</v>
      </c>
      <c r="X3">
        <v>3</v>
      </c>
      <c r="Y3" t="s">
        <v>261</v>
      </c>
      <c r="AE3" s="39">
        <v>0.04</v>
      </c>
      <c r="AG3" s="39">
        <v>0.02</v>
      </c>
      <c r="AI3" s="39">
        <v>0.02</v>
      </c>
      <c r="AK3">
        <f>AVERAGE(Z3:AJ3)</f>
        <v>2.6666666666666668E-2</v>
      </c>
      <c r="AL3">
        <v>0.05</v>
      </c>
      <c r="AM3">
        <v>0.1</v>
      </c>
    </row>
    <row r="4" spans="1:39" x14ac:dyDescent="0.2">
      <c r="A4" s="4">
        <v>39182</v>
      </c>
      <c r="D4">
        <v>79</v>
      </c>
      <c r="E4" s="43">
        <f t="shared" ref="E4:E20" si="0">(D4*14.007)*(0.001)</f>
        <v>1.1065529999999999</v>
      </c>
      <c r="G4">
        <v>1.26</v>
      </c>
      <c r="H4" s="43">
        <f t="shared" ref="H4:H20" si="1">(G4*30.97)*0.001</f>
        <v>3.90222E-2</v>
      </c>
      <c r="J4" t="s">
        <v>255</v>
      </c>
      <c r="K4" s="43">
        <f>AVERAGE(E4:E5)</f>
        <v>1.484742</v>
      </c>
      <c r="L4" s="61">
        <f>AVERAGE(E27:E28)</f>
        <v>7.8649304999999998</v>
      </c>
      <c r="M4" s="61">
        <f>AVERAGE(E49:E50)</f>
        <v>4.0550265000000003</v>
      </c>
      <c r="N4" s="61">
        <f>AVERAGE(E92:E93)</f>
        <v>3.6908444999999999</v>
      </c>
      <c r="P4" s="43">
        <f>AVERAGE(E136:E137)</f>
        <v>3.0045014999999999</v>
      </c>
      <c r="Q4" s="61">
        <f>AVERAGE(E179:E180)</f>
        <v>4.9864920000000001</v>
      </c>
      <c r="R4" s="61">
        <f>AVERAGE(E203:E204)</f>
        <v>3.6208095</v>
      </c>
      <c r="S4" s="43">
        <f>AVERAGE(E225:E226)</f>
        <v>2.2201095</v>
      </c>
      <c r="T4" s="61">
        <f>AVERAGE(E247:E248)</f>
        <v>5.3016494999999999</v>
      </c>
      <c r="U4" s="43">
        <f>AVERAGE(E270)</f>
        <v>2.5912950000000001</v>
      </c>
      <c r="V4">
        <f t="shared" ref="V4:V12" si="2">AVERAGE(K4:U4)</f>
        <v>3.8820400500000005</v>
      </c>
      <c r="W4">
        <v>1</v>
      </c>
      <c r="X4">
        <v>3</v>
      </c>
      <c r="Y4" t="s">
        <v>255</v>
      </c>
      <c r="Z4" s="61">
        <f>AVERAGE(H4:H5)</f>
        <v>0.16414100000000001</v>
      </c>
      <c r="AA4" s="43">
        <f>AVERAGE(H27:H28)</f>
        <v>7.4173149999999993E-2</v>
      </c>
      <c r="AB4" s="62">
        <f>AVERAGE(H49:H50)</f>
        <v>3.6389749999999998E-2</v>
      </c>
      <c r="AC4" s="62">
        <f>AVERAGE(H92:H93)</f>
        <v>2.7253599999999999E-2</v>
      </c>
      <c r="AE4" s="62">
        <f>AVERAGE(H136:H137)</f>
        <v>3.5925200000000004E-2</v>
      </c>
      <c r="AF4" s="62">
        <f>AVERAGE(H179:H180)</f>
        <v>2.3537200000000001E-2</v>
      </c>
      <c r="AG4" s="62">
        <f>AVERAGE(H203:H204)</f>
        <v>2.4001749999999999E-2</v>
      </c>
      <c r="AH4" s="62">
        <f>AVERAGE(H225:H226)</f>
        <v>3.4376699999999996E-2</v>
      </c>
      <c r="AI4" s="62">
        <f>AVERAGE(H247:H248)</f>
        <v>2.1988699999999996E-2</v>
      </c>
      <c r="AJ4" s="62">
        <f>AVERAGE(H225:H226)</f>
        <v>3.4376699999999996E-2</v>
      </c>
      <c r="AK4">
        <f t="shared" ref="AK4:AK12" si="3">AVERAGE(Z4:AJ4)</f>
        <v>4.7616374999999989E-2</v>
      </c>
      <c r="AL4">
        <v>0.05</v>
      </c>
      <c r="AM4">
        <v>0.1</v>
      </c>
    </row>
    <row r="5" spans="1:39" x14ac:dyDescent="0.2">
      <c r="A5" s="4">
        <v>39196</v>
      </c>
      <c r="D5">
        <v>133</v>
      </c>
      <c r="E5" s="43">
        <f t="shared" si="0"/>
        <v>1.8629310000000001</v>
      </c>
      <c r="G5">
        <v>9.34</v>
      </c>
      <c r="H5" s="43">
        <f t="shared" si="1"/>
        <v>0.28925980000000001</v>
      </c>
      <c r="J5" t="s">
        <v>256</v>
      </c>
      <c r="K5" s="43">
        <f>AVERAGE(E6:E7)</f>
        <v>1.17028485</v>
      </c>
      <c r="L5" s="60">
        <v>6.92</v>
      </c>
      <c r="M5" s="61">
        <f>AVERAGE(E51:E52)</f>
        <v>4.3071524999999991</v>
      </c>
      <c r="N5" s="61">
        <f>AVERAGE(E94:E95)</f>
        <v>3.4317150000000001</v>
      </c>
      <c r="O5">
        <v>2.8</v>
      </c>
      <c r="P5">
        <v>2.54</v>
      </c>
      <c r="R5" s="61">
        <f>AVERAGE(E205:E206)</f>
        <v>3.6838410000000001</v>
      </c>
      <c r="S5" s="43">
        <f>AVERAGE(E228)</f>
        <v>1.9749869999999998</v>
      </c>
      <c r="T5" s="61">
        <f>AVERAGE(E249:E250)</f>
        <v>6.3451710000000006</v>
      </c>
      <c r="U5" s="43">
        <f>AVERAGE(E271:E272)</f>
        <v>2.1640815</v>
      </c>
      <c r="V5">
        <f t="shared" si="2"/>
        <v>3.5337232849999998</v>
      </c>
      <c r="W5">
        <v>1</v>
      </c>
      <c r="X5">
        <v>3</v>
      </c>
      <c r="Y5" t="s">
        <v>256</v>
      </c>
      <c r="Z5" s="61">
        <f>AVERAGE(H6:H7)</f>
        <v>0.14230715000000002</v>
      </c>
      <c r="AA5">
        <v>0.09</v>
      </c>
      <c r="AB5" s="62">
        <f>AVERAGE(H51:H52)</f>
        <v>4.1809499999999999E-2</v>
      </c>
      <c r="AC5" s="62">
        <f>AVERAGE(H94:H95)</f>
        <v>2.3227499999999998E-2</v>
      </c>
      <c r="AD5" s="39">
        <v>0.04</v>
      </c>
      <c r="AE5" s="39">
        <v>0.03</v>
      </c>
      <c r="AG5" s="62">
        <f>AVERAGE(H205:H206)</f>
        <v>2.4001749999999999E-2</v>
      </c>
      <c r="AH5" s="62">
        <f>AVERAGE(H228)</f>
        <v>4.2428899999999999E-2</v>
      </c>
      <c r="AI5" s="62">
        <f>AVERAGE(H271:H272)</f>
        <v>4.1654650000000001E-2</v>
      </c>
      <c r="AJ5" s="62">
        <f>AVERAGE(H271:H272)</f>
        <v>4.1654650000000001E-2</v>
      </c>
      <c r="AK5">
        <f t="shared" si="3"/>
        <v>5.1708409999999996E-2</v>
      </c>
      <c r="AL5">
        <v>0.05</v>
      </c>
      <c r="AM5">
        <v>0.1</v>
      </c>
    </row>
    <row r="6" spans="1:39" x14ac:dyDescent="0.2">
      <c r="A6" s="4">
        <v>39210</v>
      </c>
      <c r="D6">
        <v>74</v>
      </c>
      <c r="E6" s="43">
        <f t="shared" si="0"/>
        <v>1.0365180000000001</v>
      </c>
      <c r="G6">
        <v>4.29</v>
      </c>
      <c r="H6" s="43">
        <f t="shared" si="1"/>
        <v>0.13286130000000002</v>
      </c>
      <c r="J6" t="s">
        <v>257</v>
      </c>
      <c r="K6" s="43">
        <f>AVERAGE(E8:E9)</f>
        <v>1.6528259999999999</v>
      </c>
      <c r="L6" s="61">
        <f>AVERAGE(E31:E32)</f>
        <v>5.5677824999999999</v>
      </c>
      <c r="M6" s="61">
        <f>AVERAGE(E53:E54)</f>
        <v>3.4317150000000001</v>
      </c>
      <c r="N6" s="43">
        <f>AVERAGE(E96:E97)</f>
        <v>2.1360675000000002</v>
      </c>
      <c r="O6" s="43"/>
      <c r="P6" s="43">
        <f>AVERAGE(E140:E141)</f>
        <v>1.5939966000000001</v>
      </c>
      <c r="R6" s="43">
        <f>AVERAGE(E207:E208)</f>
        <v>2.7173579999999999</v>
      </c>
      <c r="S6" s="43">
        <f>AVERAGE(E229:E230)</f>
        <v>1.8069029999999999</v>
      </c>
      <c r="T6" s="61">
        <f>AVERAGE(E252)</f>
        <v>5.6028000000000002</v>
      </c>
      <c r="U6" s="43">
        <f>AVERAGE(E273:E274)</f>
        <v>1.5337665</v>
      </c>
      <c r="V6">
        <f t="shared" si="2"/>
        <v>2.8936905666666664</v>
      </c>
      <c r="W6">
        <v>1</v>
      </c>
      <c r="X6">
        <v>3</v>
      </c>
      <c r="Y6" t="s">
        <v>257</v>
      </c>
      <c r="Z6" s="61">
        <f>AVERAGE(H8:H9)</f>
        <v>0.20718929999999999</v>
      </c>
      <c r="AA6" s="61">
        <f>AVERAGE(H31:H32)</f>
        <v>0.13471949999999999</v>
      </c>
      <c r="AB6" s="43">
        <f>AVERAGE(H53:H54)</f>
        <v>5.8997850000000004E-2</v>
      </c>
      <c r="AC6" s="62">
        <f>AVERAGE(H96:H97)</f>
        <v>3.0815149999999999E-2</v>
      </c>
      <c r="AE6" s="62">
        <f>AVERAGE(H140:H141)</f>
        <v>4.1344950000000005E-2</v>
      </c>
      <c r="AG6" s="62">
        <f>AVERAGE(H207:H208)</f>
        <v>3.18991E-2</v>
      </c>
      <c r="AH6" s="62">
        <f>AVERAGE(H229:H230)</f>
        <v>3.4841250000000004E-2</v>
      </c>
      <c r="AI6" s="62">
        <f>AVERAGE(H251:H252)</f>
        <v>3.7938249999999993E-2</v>
      </c>
      <c r="AJ6" s="62">
        <f>AVERAGE(H229:H230)</f>
        <v>3.4841250000000004E-2</v>
      </c>
      <c r="AK6">
        <f t="shared" si="3"/>
        <v>6.8065177777777791E-2</v>
      </c>
      <c r="AL6">
        <v>0.05</v>
      </c>
      <c r="AM6">
        <v>0.1</v>
      </c>
    </row>
    <row r="7" spans="1:39" x14ac:dyDescent="0.2">
      <c r="A7" s="4">
        <v>39224</v>
      </c>
      <c r="D7">
        <v>93.1</v>
      </c>
      <c r="E7" s="43">
        <f t="shared" si="0"/>
        <v>1.3040517</v>
      </c>
      <c r="G7">
        <v>4.9000000000000004</v>
      </c>
      <c r="H7" s="43">
        <f t="shared" si="1"/>
        <v>0.15175300000000003</v>
      </c>
      <c r="J7" t="s">
        <v>258</v>
      </c>
      <c r="K7" s="43">
        <f>AVERAGE(E10:E12)</f>
        <v>2.815407</v>
      </c>
      <c r="L7" s="61">
        <f>AVERAGE(E33:E35)</f>
        <v>4.7343659999999996</v>
      </c>
      <c r="M7" s="43">
        <f>AVERAGE(E55:E57)</f>
        <v>2.7873930000000002</v>
      </c>
      <c r="N7" s="35">
        <v>0.52</v>
      </c>
      <c r="O7" s="63">
        <f>AVERAGE(E121:E122)</f>
        <v>0.82291124999999998</v>
      </c>
      <c r="P7" s="63">
        <f>AVERAGE(E142:E144)</f>
        <v>0.91092189999999995</v>
      </c>
      <c r="Q7" s="43">
        <f>AVERAGE(E185:E187)</f>
        <v>2.5702845000000001</v>
      </c>
      <c r="R7" s="43">
        <f>AVERAGE(E209:E211)</f>
        <v>2.2691339999999998</v>
      </c>
      <c r="S7" s="43">
        <f>AVERAGE(E231:E233)</f>
        <v>1.2251456000000001</v>
      </c>
      <c r="T7" s="61">
        <f>AVERAGE(E253:E255)</f>
        <v>4.8464220000000005</v>
      </c>
      <c r="U7" s="63">
        <f>AVERAGE(E275:E277)</f>
        <v>0.91255605000000006</v>
      </c>
      <c r="V7">
        <f t="shared" si="2"/>
        <v>2.2195037545454546</v>
      </c>
      <c r="W7">
        <v>1</v>
      </c>
      <c r="X7">
        <v>3</v>
      </c>
      <c r="Y7" t="s">
        <v>258</v>
      </c>
      <c r="Z7" s="61">
        <f>AVERAGE(H10:H12)</f>
        <v>0.30629329999999999</v>
      </c>
      <c r="AA7" s="61">
        <f>AVERAGE(H33:H35)</f>
        <v>0.11319535</v>
      </c>
      <c r="AB7" s="43">
        <f>AVERAGE(H55:H57)</f>
        <v>8.5373966666666676E-2</v>
      </c>
      <c r="AC7" s="39">
        <v>0.03</v>
      </c>
      <c r="AD7" s="62">
        <f>AVERAGE(H121:H122)</f>
        <v>3.3912150000000002E-2</v>
      </c>
      <c r="AE7" s="62">
        <f>AVERAGE(H142:H144)</f>
        <v>3.8609266666666663E-2</v>
      </c>
      <c r="AF7" s="62">
        <f>AVERAGE(H185:H187)</f>
        <v>3.2363650000000001E-2</v>
      </c>
      <c r="AG7" s="62">
        <f>AVERAGE(H209:H211)</f>
        <v>2.8389166666666663E-2</v>
      </c>
      <c r="AH7" s="43">
        <f>AVERAGE(H231:H233)</f>
        <v>5.4816900000000002E-2</v>
      </c>
      <c r="AI7" s="43">
        <f>AVERAGE(H253:H255)</f>
        <v>0.15546940000000001</v>
      </c>
      <c r="AJ7" s="43">
        <f>AVERAGE(H231:H233)</f>
        <v>5.4816900000000002E-2</v>
      </c>
      <c r="AK7">
        <f t="shared" si="3"/>
        <v>8.4840004545454539E-2</v>
      </c>
      <c r="AL7">
        <v>0.05</v>
      </c>
      <c r="AM7">
        <v>0.1</v>
      </c>
    </row>
    <row r="8" spans="1:39" x14ac:dyDescent="0.2">
      <c r="A8" s="4">
        <v>39238</v>
      </c>
      <c r="D8">
        <v>82</v>
      </c>
      <c r="E8" s="43">
        <f t="shared" si="0"/>
        <v>1.148574</v>
      </c>
      <c r="G8">
        <v>5.6</v>
      </c>
      <c r="H8" s="43">
        <f t="shared" si="1"/>
        <v>0.173432</v>
      </c>
      <c r="J8" t="s">
        <v>262</v>
      </c>
      <c r="K8" s="43">
        <f>AVERAGE(E13:E14)</f>
        <v>2.1710850000000002</v>
      </c>
      <c r="L8" s="61">
        <f>AVERAGE(E36:E37)</f>
        <v>4.748373</v>
      </c>
      <c r="M8" s="43">
        <f>AVERAGE(E58:E59)</f>
        <v>2.5772880000000002</v>
      </c>
      <c r="N8" s="63">
        <f>AVERAGE(E101:E102)</f>
        <v>0.44472224999999999</v>
      </c>
      <c r="O8" s="35">
        <v>0.76</v>
      </c>
      <c r="P8" s="63">
        <f>AVERAGE(E145:E146)</f>
        <v>0.55537755</v>
      </c>
      <c r="Q8" s="60">
        <v>3.36</v>
      </c>
      <c r="R8" s="43">
        <f>AVERAGE(E212)</f>
        <v>2.4372180000000001</v>
      </c>
      <c r="S8" s="43">
        <f>AVERAGE(E234:E235)</f>
        <v>1.0351173</v>
      </c>
      <c r="T8" s="61">
        <f>AVERAGE(E256:E257)</f>
        <v>5.5117545000000003</v>
      </c>
      <c r="U8" s="63">
        <f>AVERAGE(E278:E279)</f>
        <v>0.56238104999999994</v>
      </c>
      <c r="V8">
        <f t="shared" si="2"/>
        <v>2.1966651499999998</v>
      </c>
      <c r="W8">
        <v>1</v>
      </c>
      <c r="X8">
        <v>3</v>
      </c>
      <c r="Y8" t="s">
        <v>262</v>
      </c>
      <c r="Z8" s="61">
        <f>AVERAGE(H13:H14)</f>
        <v>0.24899879999999996</v>
      </c>
      <c r="AA8" s="61">
        <f>AVERAGE(H36:H37)</f>
        <v>0.1056077</v>
      </c>
      <c r="AB8" s="43">
        <f>AVERAGE(H58:H59)</f>
        <v>5.9772100000000002E-2</v>
      </c>
      <c r="AC8" s="62">
        <f>AVERAGE(H101:H102)</f>
        <v>2.7872999999999998E-2</v>
      </c>
      <c r="AD8">
        <v>0.05</v>
      </c>
      <c r="AE8" s="62">
        <f>AVERAGE(H145:H146)</f>
        <v>3.7473699999999999E-2</v>
      </c>
      <c r="AF8">
        <v>0.05</v>
      </c>
      <c r="AG8" s="62">
        <f>AVERAGE(H212)</f>
        <v>2.7253599999999999E-2</v>
      </c>
      <c r="AH8" s="43">
        <f>AVERAGE(H234:H235)</f>
        <v>4.6609850000000001E-2</v>
      </c>
      <c r="AI8" s="43">
        <f>AVERAGE(H256:H257)</f>
        <v>4.5371049999999996E-2</v>
      </c>
      <c r="AJ8" s="43">
        <f>AVERAGE(H234:H235)</f>
        <v>4.6609850000000001E-2</v>
      </c>
      <c r="AK8">
        <f t="shared" si="3"/>
        <v>6.7779059090909075E-2</v>
      </c>
      <c r="AL8">
        <v>0.05</v>
      </c>
      <c r="AM8">
        <v>0.1</v>
      </c>
    </row>
    <row r="9" spans="1:39" x14ac:dyDescent="0.2">
      <c r="A9" s="4">
        <v>39252</v>
      </c>
      <c r="D9">
        <v>154</v>
      </c>
      <c r="E9" s="43">
        <f t="shared" si="0"/>
        <v>2.1570779999999998</v>
      </c>
      <c r="G9">
        <v>7.78</v>
      </c>
      <c r="H9" s="43">
        <f t="shared" si="1"/>
        <v>0.24094659999999998</v>
      </c>
      <c r="J9" t="s">
        <v>259</v>
      </c>
      <c r="K9" s="43">
        <f>AVERAGE(E15:E16)</f>
        <v>2.3461724999999998</v>
      </c>
      <c r="L9" s="60">
        <v>3.71</v>
      </c>
      <c r="M9" s="61">
        <f>AVERAGE(E60:E61)</f>
        <v>3.0115050000000001</v>
      </c>
      <c r="N9" s="63">
        <f>AVERAGE(E103:E104)</f>
        <v>0.35927955</v>
      </c>
      <c r="O9" s="63">
        <f>AVERAGE(E125)</f>
        <v>0.68494229999999989</v>
      </c>
      <c r="P9" s="43">
        <f>AVERAGE(E147:E148)</f>
        <v>1.0029011999999999</v>
      </c>
      <c r="Q9" s="60">
        <v>3.77</v>
      </c>
      <c r="R9" s="43">
        <f>AVERAGE(E214)</f>
        <v>2.6893440000000002</v>
      </c>
      <c r="S9" s="43">
        <f>AVERAGE(E237)</f>
        <v>1.0771383000000001</v>
      </c>
      <c r="T9" s="61">
        <f>AVERAGE(E258:E259)</f>
        <v>4.6713345000000004</v>
      </c>
      <c r="U9" s="63">
        <f>AVERAGE(E280:E281)</f>
        <v>0.56378174999999997</v>
      </c>
      <c r="V9">
        <f t="shared" si="2"/>
        <v>2.1714908272727276</v>
      </c>
      <c r="W9">
        <v>1</v>
      </c>
      <c r="X9">
        <v>3</v>
      </c>
      <c r="Y9" t="s">
        <v>259</v>
      </c>
      <c r="Z9" s="61">
        <f>AVERAGE(H15:H16)</f>
        <v>0.30969999999999998</v>
      </c>
      <c r="AA9" s="61">
        <f>AVERAGE(H38)</f>
        <v>0.1118017</v>
      </c>
      <c r="AB9" s="43">
        <f>AVERAGE(H60:H61)</f>
        <v>5.9152700000000003E-2</v>
      </c>
      <c r="AC9" s="62">
        <f>AVERAGE(H103:H104)</f>
        <v>1.45559E-2</v>
      </c>
      <c r="AD9" s="39">
        <v>0.02</v>
      </c>
      <c r="AE9" s="62">
        <f>AVERAGE(H147:H148)</f>
        <v>2.1214450000000003E-2</v>
      </c>
      <c r="AF9" s="39">
        <v>0.01</v>
      </c>
      <c r="AG9" s="62">
        <f>AVERAGE(H214)</f>
        <v>1.3936500000000001E-2</v>
      </c>
      <c r="AH9" s="62">
        <f>AVERAGE(H237)</f>
        <v>3.3137900000000005E-2</v>
      </c>
      <c r="AI9" s="62">
        <f>AVERAGE(H258:H259)</f>
        <v>4.2274050000000001E-2</v>
      </c>
      <c r="AJ9" s="62">
        <f>AVERAGE(H280:H281)</f>
        <v>2.8182699999999998E-2</v>
      </c>
      <c r="AK9">
        <f t="shared" si="3"/>
        <v>6.0359627272727277E-2</v>
      </c>
      <c r="AL9">
        <v>0.05</v>
      </c>
      <c r="AM9">
        <v>0.1</v>
      </c>
    </row>
    <row r="10" spans="1:39" x14ac:dyDescent="0.2">
      <c r="A10" s="4">
        <v>39268</v>
      </c>
      <c r="D10">
        <v>263</v>
      </c>
      <c r="E10" s="43">
        <f t="shared" si="0"/>
        <v>3.6838410000000001</v>
      </c>
      <c r="G10">
        <v>9.8800000000000008</v>
      </c>
      <c r="H10" s="43">
        <f t="shared" si="1"/>
        <v>0.30598360000000002</v>
      </c>
      <c r="J10" t="s">
        <v>260</v>
      </c>
      <c r="K10" s="61">
        <f>AVERAGE(E17:E18)</f>
        <v>3.2776380000000001</v>
      </c>
      <c r="L10" s="60">
        <v>3.89</v>
      </c>
      <c r="M10" s="61">
        <f>AVERAGE(E62:E63)</f>
        <v>3.5087535000000001</v>
      </c>
      <c r="N10" s="63">
        <f>AVERAGE(E105:E106)</f>
        <v>0.50985480000000005</v>
      </c>
      <c r="P10" s="43">
        <f>AVERAGE(E149:E150)</f>
        <v>1.4189091</v>
      </c>
      <c r="Q10" s="61">
        <f>AVERAGE(E192:E193)</f>
        <v>4.0550265000000003</v>
      </c>
      <c r="R10" s="43">
        <f>AVERAGE(E216:E217)</f>
        <v>2.9624804999999999</v>
      </c>
      <c r="S10" s="43">
        <f>AVERAGE(E238:E239)</f>
        <v>1.3180586999999999</v>
      </c>
      <c r="T10" s="61">
        <f>AVERAGE(E260:E261)</f>
        <v>4.2301140000000004</v>
      </c>
      <c r="U10" s="63">
        <f>AVERAGE(E282:E283)</f>
        <v>0.97138544999999998</v>
      </c>
      <c r="V10">
        <f t="shared" si="2"/>
        <v>2.6142220550000004</v>
      </c>
      <c r="W10">
        <v>1</v>
      </c>
      <c r="X10">
        <v>3</v>
      </c>
      <c r="Y10" t="s">
        <v>260</v>
      </c>
      <c r="Z10" s="61">
        <f>AVERAGE(H17:H18)</f>
        <v>0.30969999999999998</v>
      </c>
      <c r="AA10">
        <v>0.1</v>
      </c>
      <c r="AB10" s="62">
        <f>AVERAGE(H62:H63)</f>
        <v>4.1964349999999997E-2</v>
      </c>
      <c r="AC10" s="62">
        <f>AVERAGE(H105:H106)</f>
        <v>1.98208E-2</v>
      </c>
      <c r="AE10" s="62">
        <f>AVERAGE(H149:H150)</f>
        <v>2.555025E-2</v>
      </c>
      <c r="AF10" s="62">
        <f>AVERAGE(H192:H193)</f>
        <v>3.1434550000000006E-2</v>
      </c>
      <c r="AG10" s="62">
        <f>AVERAGE(H216:H217)</f>
        <v>2.1679E-2</v>
      </c>
      <c r="AH10" s="62">
        <f>AVERAGE(H238:H239)</f>
        <v>2.8802099999999997E-2</v>
      </c>
      <c r="AI10" s="43">
        <f>AVERAGE(H260:H261)</f>
        <v>5.3113550000000002E-2</v>
      </c>
      <c r="AJ10" s="62">
        <f>AVERAGE(H238:H239)</f>
        <v>2.8802099999999997E-2</v>
      </c>
      <c r="AK10">
        <f t="shared" si="3"/>
        <v>6.6086669999999986E-2</v>
      </c>
      <c r="AL10">
        <v>0.05</v>
      </c>
      <c r="AM10">
        <v>0.1</v>
      </c>
    </row>
    <row r="11" spans="1:39" x14ac:dyDescent="0.2">
      <c r="A11" s="4">
        <v>39280</v>
      </c>
      <c r="C11" s="64"/>
      <c r="D11">
        <v>230</v>
      </c>
      <c r="E11" s="43">
        <f t="shared" si="0"/>
        <v>3.2216100000000001</v>
      </c>
      <c r="G11">
        <v>10</v>
      </c>
      <c r="H11" s="43">
        <f t="shared" si="1"/>
        <v>0.30969999999999998</v>
      </c>
      <c r="J11" t="s">
        <v>263</v>
      </c>
      <c r="K11" s="43">
        <f>AVERAGE(E19:E20)</f>
        <v>2.8854420000000003</v>
      </c>
      <c r="L11" s="60">
        <v>4.57</v>
      </c>
      <c r="M11" s="60">
        <v>4.92</v>
      </c>
      <c r="N11">
        <v>1.05</v>
      </c>
      <c r="P11" s="43">
        <f>AVERAGE(E151:E152)</f>
        <v>1.9399694999999999</v>
      </c>
      <c r="Q11" s="43">
        <f>AVERAGE(E194:E195)</f>
        <v>1.5477734999999999</v>
      </c>
      <c r="R11" s="61">
        <f>AVERAGE(E218:E219)</f>
        <v>3.8799389999999998</v>
      </c>
      <c r="S11" s="43">
        <f>AVERAGE(E240:E241)</f>
        <v>1.8489239999999998</v>
      </c>
      <c r="T11" s="61">
        <f>AVERAGE(E262:E263)</f>
        <v>3.5087535000000001</v>
      </c>
      <c r="U11" s="43">
        <f>AVERAGE(E284:E285)</f>
        <v>1.9119554999999999</v>
      </c>
      <c r="V11">
        <f t="shared" si="2"/>
        <v>2.8062757</v>
      </c>
      <c r="W11">
        <v>1</v>
      </c>
      <c r="X11">
        <v>3</v>
      </c>
      <c r="Y11" t="s">
        <v>263</v>
      </c>
      <c r="Z11" s="61">
        <f>AVERAGE(H19:H20)</f>
        <v>0.27361995000000006</v>
      </c>
      <c r="AA11">
        <v>7.0000000000000007E-2</v>
      </c>
      <c r="AB11" s="39">
        <v>0.03</v>
      </c>
      <c r="AC11" s="39">
        <v>0.02</v>
      </c>
      <c r="AE11" s="62">
        <f>AVERAGE(H151:H152)</f>
        <v>1.48656E-2</v>
      </c>
      <c r="AF11" s="43">
        <f>AVERAGE(H194:H195)</f>
        <v>9.7400650000000005E-2</v>
      </c>
      <c r="AG11" s="62">
        <f>AVERAGE(H218:H219)</f>
        <v>1.3936500000000001E-2</v>
      </c>
      <c r="AH11" s="62">
        <f>AVERAGE(H240:H241)</f>
        <v>2.6169649999999996E-2</v>
      </c>
      <c r="AI11" s="43">
        <f>AVERAGE(H262:H263)</f>
        <v>7.2005249999999993E-2</v>
      </c>
      <c r="AJ11" s="62">
        <f>AVERAGE(H240:H241)</f>
        <v>2.6169649999999996E-2</v>
      </c>
      <c r="AK11">
        <f t="shared" si="3"/>
        <v>6.4416725000000022E-2</v>
      </c>
      <c r="AL11">
        <v>0.05</v>
      </c>
      <c r="AM11">
        <v>0.1</v>
      </c>
    </row>
    <row r="12" spans="1:39" x14ac:dyDescent="0.2">
      <c r="A12" s="4">
        <v>39294</v>
      </c>
      <c r="D12">
        <v>110</v>
      </c>
      <c r="E12" s="43">
        <f t="shared" si="0"/>
        <v>1.54077</v>
      </c>
      <c r="G12">
        <v>9.7899999999999991</v>
      </c>
      <c r="H12" s="43">
        <f t="shared" si="1"/>
        <v>0.30319629999999997</v>
      </c>
      <c r="J12" t="s">
        <v>264</v>
      </c>
      <c r="M12" s="60">
        <v>4.3099999999999996</v>
      </c>
      <c r="Q12">
        <v>1.0900000000000001</v>
      </c>
      <c r="R12" s="60">
        <v>3.61</v>
      </c>
      <c r="S12">
        <v>1.64</v>
      </c>
      <c r="T12" s="60">
        <v>3.38</v>
      </c>
      <c r="U12">
        <v>1.92</v>
      </c>
      <c r="V12">
        <f t="shared" si="2"/>
        <v>2.6583333333333337</v>
      </c>
      <c r="W12">
        <v>1</v>
      </c>
      <c r="X12">
        <v>3</v>
      </c>
      <c r="Y12" t="s">
        <v>264</v>
      </c>
      <c r="AA12">
        <v>0.06</v>
      </c>
      <c r="AB12" s="39">
        <v>0.03</v>
      </c>
      <c r="AF12" s="39">
        <v>0.03</v>
      </c>
      <c r="AG12" s="39">
        <v>0.01</v>
      </c>
      <c r="AH12" s="62">
        <f>AVERAGE(H242)</f>
        <v>3.3137900000000005E-2</v>
      </c>
      <c r="AI12" s="39">
        <v>0.04</v>
      </c>
      <c r="AJ12" s="39">
        <v>0.02</v>
      </c>
      <c r="AK12">
        <f t="shared" si="3"/>
        <v>3.1876842857142859E-2</v>
      </c>
      <c r="AL12">
        <v>0.05</v>
      </c>
      <c r="AM12">
        <v>0.1</v>
      </c>
    </row>
    <row r="13" spans="1:39" x14ac:dyDescent="0.2">
      <c r="A13" s="4">
        <v>39308</v>
      </c>
      <c r="D13">
        <v>177</v>
      </c>
      <c r="E13" s="43">
        <f t="shared" si="0"/>
        <v>2.4792390000000002</v>
      </c>
      <c r="G13">
        <v>6.08</v>
      </c>
      <c r="H13" s="43">
        <f t="shared" si="1"/>
        <v>0.18829759999999998</v>
      </c>
    </row>
    <row r="14" spans="1:39" x14ac:dyDescent="0.2">
      <c r="A14" s="4">
        <v>39322</v>
      </c>
      <c r="D14">
        <v>133</v>
      </c>
      <c r="E14" s="43">
        <f t="shared" si="0"/>
        <v>1.8629310000000001</v>
      </c>
      <c r="G14">
        <v>10</v>
      </c>
      <c r="H14" s="43">
        <f t="shared" si="1"/>
        <v>0.30969999999999998</v>
      </c>
      <c r="J14" t="s">
        <v>268</v>
      </c>
      <c r="K14" t="s">
        <v>304</v>
      </c>
      <c r="V14" t="s">
        <v>268</v>
      </c>
      <c r="Y14" t="s">
        <v>268</v>
      </c>
      <c r="Z14" s="5" t="s">
        <v>305</v>
      </c>
      <c r="AK14" t="s">
        <v>268</v>
      </c>
    </row>
    <row r="15" spans="1:39" x14ac:dyDescent="0.2">
      <c r="A15" s="4">
        <v>39336</v>
      </c>
      <c r="D15">
        <v>173</v>
      </c>
      <c r="E15" s="43">
        <f t="shared" si="0"/>
        <v>2.4232109999999998</v>
      </c>
      <c r="G15">
        <v>10</v>
      </c>
      <c r="H15" s="43">
        <f t="shared" si="1"/>
        <v>0.30969999999999998</v>
      </c>
      <c r="J15" s="5"/>
      <c r="K15">
        <v>4</v>
      </c>
      <c r="L15">
        <v>8</v>
      </c>
      <c r="M15" s="36">
        <v>19</v>
      </c>
      <c r="N15" s="36">
        <v>20</v>
      </c>
      <c r="O15">
        <v>27</v>
      </c>
      <c r="V15" t="s">
        <v>266</v>
      </c>
      <c r="Z15">
        <v>4</v>
      </c>
      <c r="AA15">
        <v>8</v>
      </c>
      <c r="AB15" s="36">
        <v>19</v>
      </c>
      <c r="AC15" s="36">
        <v>20</v>
      </c>
      <c r="AD15">
        <v>27</v>
      </c>
      <c r="AK15" t="s">
        <v>266</v>
      </c>
    </row>
    <row r="16" spans="1:39" x14ac:dyDescent="0.2">
      <c r="A16" s="4">
        <v>39350</v>
      </c>
      <c r="D16">
        <v>162</v>
      </c>
      <c r="E16" s="43">
        <f t="shared" si="0"/>
        <v>2.2691340000000002</v>
      </c>
      <c r="G16">
        <v>10</v>
      </c>
      <c r="H16" s="43">
        <f t="shared" si="1"/>
        <v>0.30969999999999998</v>
      </c>
      <c r="J16" t="s">
        <v>261</v>
      </c>
      <c r="K16" s="60">
        <v>3.59</v>
      </c>
      <c r="L16" s="60">
        <v>3.53</v>
      </c>
      <c r="M16" s="60">
        <v>4.62</v>
      </c>
      <c r="N16" s="36"/>
      <c r="V16">
        <f>AVERAGE(K16:N16)</f>
        <v>3.9133333333333327</v>
      </c>
      <c r="W16">
        <v>1</v>
      </c>
      <c r="X16">
        <v>3</v>
      </c>
      <c r="Y16" t="s">
        <v>261</v>
      </c>
      <c r="Z16" s="39">
        <v>0.04</v>
      </c>
      <c r="AA16" s="39">
        <v>0.04</v>
      </c>
      <c r="AB16" s="60">
        <v>0.12</v>
      </c>
      <c r="AC16" s="36"/>
      <c r="AK16">
        <f>AVERAGE(Z16:AC16)</f>
        <v>6.6666666666666666E-2</v>
      </c>
      <c r="AL16">
        <v>0.05</v>
      </c>
      <c r="AM16">
        <v>0.1</v>
      </c>
    </row>
    <row r="17" spans="1:39" x14ac:dyDescent="0.2">
      <c r="A17" s="65">
        <v>39364</v>
      </c>
      <c r="D17">
        <v>236</v>
      </c>
      <c r="E17" s="43">
        <f t="shared" si="0"/>
        <v>3.3056520000000003</v>
      </c>
      <c r="G17">
        <v>10</v>
      </c>
      <c r="H17" s="43">
        <f t="shared" si="1"/>
        <v>0.30969999999999998</v>
      </c>
      <c r="J17" t="s">
        <v>255</v>
      </c>
      <c r="K17" s="61">
        <f>AVERAGE(E71:E72)</f>
        <v>3.6628305000000001</v>
      </c>
      <c r="L17" s="61">
        <f>AVERAGE(E157:E158)</f>
        <v>3.9289635000000001</v>
      </c>
      <c r="M17" s="61">
        <f>AVERAGE(E357:E358)</f>
        <v>4.7063519999999999</v>
      </c>
      <c r="N17" s="66">
        <f>AVERAGE(E380)</f>
        <v>2.1990990000000004</v>
      </c>
      <c r="O17" s="61">
        <f>AVERAGE(E534)</f>
        <v>3.2776380000000001</v>
      </c>
      <c r="V17">
        <f t="shared" ref="V17:V25" si="4">AVERAGE(K17:N17)</f>
        <v>3.6243112499999999</v>
      </c>
      <c r="W17">
        <v>1</v>
      </c>
      <c r="X17">
        <v>3</v>
      </c>
      <c r="Y17" t="s">
        <v>255</v>
      </c>
      <c r="Z17" s="43">
        <f>AVERAGE(H71:H72)</f>
        <v>4.5990450000000002E-2</v>
      </c>
      <c r="AA17" s="62">
        <f>AVERAGE(H157:H158)</f>
        <v>4.4132249999999998E-2</v>
      </c>
      <c r="AB17" s="66">
        <f>AVERAGE(H357:H358)</f>
        <v>0.11381474999999999</v>
      </c>
      <c r="AC17" s="66">
        <f>AVERAGE(H380)</f>
        <v>7.1231000000000003E-2</v>
      </c>
      <c r="AD17" s="43">
        <f>AVERAGE(H534)</f>
        <v>6.9682500000000008E-2</v>
      </c>
      <c r="AK17">
        <f t="shared" ref="AK17:AK25" si="5">AVERAGE(Z17:AC17)</f>
        <v>6.8792112500000002E-2</v>
      </c>
      <c r="AL17">
        <v>0.05</v>
      </c>
      <c r="AM17">
        <v>0.1</v>
      </c>
    </row>
    <row r="18" spans="1:39" x14ac:dyDescent="0.2">
      <c r="A18" s="4">
        <v>39378</v>
      </c>
      <c r="D18">
        <v>232</v>
      </c>
      <c r="E18" s="43">
        <f t="shared" si="0"/>
        <v>3.2496239999999998</v>
      </c>
      <c r="G18">
        <v>10</v>
      </c>
      <c r="H18" s="43">
        <f t="shared" si="1"/>
        <v>0.30969999999999998</v>
      </c>
      <c r="J18" t="s">
        <v>256</v>
      </c>
      <c r="K18" s="60">
        <v>4.2</v>
      </c>
      <c r="L18" s="61">
        <f>AVERAGE(E159:E160)</f>
        <v>3.7958970000000001</v>
      </c>
      <c r="M18" s="61">
        <f>AVERAGE(E359:E360)</f>
        <v>5.1195585000000001</v>
      </c>
      <c r="N18" s="66">
        <f>AVERAGE(E381:E382)</f>
        <v>2.871435</v>
      </c>
      <c r="O18" s="61">
        <f>AVERAGE(E535:E536)</f>
        <v>3.809904</v>
      </c>
      <c r="V18">
        <f t="shared" si="4"/>
        <v>3.9967226249999999</v>
      </c>
      <c r="W18">
        <v>1</v>
      </c>
      <c r="X18">
        <v>3</v>
      </c>
      <c r="Y18" t="s">
        <v>256</v>
      </c>
      <c r="Z18">
        <v>0.08</v>
      </c>
      <c r="AA18" s="43">
        <f>AVERAGE(H159:H160)</f>
        <v>4.5216199999999998E-2</v>
      </c>
      <c r="AB18" s="61">
        <f>AVERAGE(H359:H360)</f>
        <v>0.12929974999999999</v>
      </c>
      <c r="AC18" s="66">
        <f>AVERAGE(H381:H382)</f>
        <v>7.7889550000000002E-2</v>
      </c>
      <c r="AD18" s="43">
        <f>AVERAGE(H535:H536)</f>
        <v>8.9503300000000008E-2</v>
      </c>
      <c r="AK18">
        <f t="shared" si="5"/>
        <v>8.3101375000000005E-2</v>
      </c>
      <c r="AL18">
        <v>0.05</v>
      </c>
      <c r="AM18">
        <v>0.1</v>
      </c>
    </row>
    <row r="19" spans="1:39" x14ac:dyDescent="0.2">
      <c r="A19" s="4">
        <v>39392</v>
      </c>
      <c r="D19">
        <v>233</v>
      </c>
      <c r="E19" s="43">
        <f t="shared" si="0"/>
        <v>3.2636309999999997</v>
      </c>
      <c r="G19">
        <v>8.18</v>
      </c>
      <c r="H19" s="43">
        <f t="shared" si="1"/>
        <v>0.25333460000000002</v>
      </c>
      <c r="J19" t="s">
        <v>257</v>
      </c>
      <c r="K19" s="43">
        <f>AVERAGE(E76)</f>
        <v>2.913456</v>
      </c>
      <c r="L19" s="61">
        <f>AVERAGE(E161:E162)</f>
        <v>3.1165574999999999</v>
      </c>
      <c r="M19" s="61">
        <f>AVERAGE(E361:E362)</f>
        <v>3.9919949999999997</v>
      </c>
      <c r="N19" s="66">
        <f>AVERAGE(E383:E384)</f>
        <v>1.8349169999999999</v>
      </c>
      <c r="O19" s="60">
        <v>3.57</v>
      </c>
      <c r="V19">
        <f t="shared" si="4"/>
        <v>2.9642313749999998</v>
      </c>
      <c r="W19">
        <v>1</v>
      </c>
      <c r="X19">
        <v>3</v>
      </c>
      <c r="Y19" t="s">
        <v>257</v>
      </c>
      <c r="Z19" s="43">
        <f>AVERAGE(H76)</f>
        <v>4.5835599999999997E-2</v>
      </c>
      <c r="AA19" s="43">
        <f>AVERAGE(H161:H162)</f>
        <v>4.8622899999999997E-2</v>
      </c>
      <c r="AB19" s="66">
        <f>AVERAGE(H361:H362)</f>
        <v>9.6006999999999995E-2</v>
      </c>
      <c r="AC19" s="66">
        <f>AVERAGE(H383:H384)</f>
        <v>5.7913900000000004E-2</v>
      </c>
      <c r="AD19" s="43">
        <f>AVERAGE(H537)</f>
        <v>9.260030000000001E-2</v>
      </c>
      <c r="AK19">
        <f t="shared" si="5"/>
        <v>6.2094850000000007E-2</v>
      </c>
      <c r="AL19">
        <v>0.05</v>
      </c>
      <c r="AM19">
        <v>0.1</v>
      </c>
    </row>
    <row r="20" spans="1:39" x14ac:dyDescent="0.2">
      <c r="A20" s="4">
        <v>39405</v>
      </c>
      <c r="D20">
        <v>179</v>
      </c>
      <c r="E20" s="43">
        <f t="shared" si="0"/>
        <v>2.5072530000000004</v>
      </c>
      <c r="G20">
        <v>9.49</v>
      </c>
      <c r="H20" s="43">
        <f t="shared" si="1"/>
        <v>0.29390530000000004</v>
      </c>
      <c r="J20" t="s">
        <v>258</v>
      </c>
      <c r="K20">
        <v>2.12</v>
      </c>
      <c r="L20" s="43">
        <f>AVERAGE(E163:E165)</f>
        <v>2.4652319999999999</v>
      </c>
      <c r="M20" s="61">
        <f>AVERAGE(E364)</f>
        <v>3.0115050000000001</v>
      </c>
      <c r="N20" s="66">
        <f>AVERAGE(E385:E387)</f>
        <v>1.6598295000000001</v>
      </c>
      <c r="O20" s="43">
        <f>AVERAGE(E541)</f>
        <v>2.0590290000000002</v>
      </c>
      <c r="V20">
        <f t="shared" si="4"/>
        <v>2.314141625</v>
      </c>
      <c r="W20">
        <v>1</v>
      </c>
      <c r="X20">
        <v>3</v>
      </c>
      <c r="Y20" t="s">
        <v>258</v>
      </c>
      <c r="Z20">
        <v>7.0000000000000007E-2</v>
      </c>
      <c r="AA20" s="62">
        <f>AVERAGE(H163:H165)</f>
        <v>4.2841833333333336E-2</v>
      </c>
      <c r="AB20" s="66">
        <f>AVERAGE(H364)</f>
        <v>0.10282039999999999</v>
      </c>
      <c r="AC20" s="66">
        <f>AVERAGE(H385:H387)</f>
        <v>9.8020049999999997E-2</v>
      </c>
      <c r="AD20" s="43">
        <f>AVERAGE(H541)</f>
        <v>8.4548099999999987E-2</v>
      </c>
      <c r="AK20">
        <f t="shared" si="5"/>
        <v>7.8420570833333342E-2</v>
      </c>
      <c r="AL20">
        <v>0.05</v>
      </c>
      <c r="AM20">
        <v>0.1</v>
      </c>
    </row>
    <row r="21" spans="1:39" x14ac:dyDescent="0.2">
      <c r="A21" s="4">
        <v>39420</v>
      </c>
      <c r="J21" t="s">
        <v>262</v>
      </c>
      <c r="K21" s="43">
        <f>AVERAGE(E80:E81)</f>
        <v>2.7383685</v>
      </c>
      <c r="L21" s="61">
        <f>AVERAGE(E166:E167)</f>
        <v>3.0325154999999997</v>
      </c>
      <c r="M21" s="61">
        <f>AVERAGE(E366:E367)</f>
        <v>3.3266624999999999</v>
      </c>
      <c r="N21" s="66">
        <f>AVERAGE(E388:E389)</f>
        <v>1.7158574999999998</v>
      </c>
      <c r="O21" s="43">
        <f>AVERAGE(E542:E543)</f>
        <v>2.6473230000000001</v>
      </c>
      <c r="V21">
        <f t="shared" si="4"/>
        <v>2.7033510000000001</v>
      </c>
      <c r="W21">
        <v>1</v>
      </c>
      <c r="X21">
        <v>3</v>
      </c>
      <c r="Y21" t="s">
        <v>262</v>
      </c>
      <c r="Z21" s="43">
        <f>AVERAGE(H80:H81)</f>
        <v>6.4107899999999995E-2</v>
      </c>
      <c r="AA21" s="62">
        <f>AVERAGE(H166:H167)</f>
        <v>3.5305799999999998E-2</v>
      </c>
      <c r="AB21" s="61">
        <f>AVERAGE(H366:H367)</f>
        <v>0.1118017</v>
      </c>
      <c r="AC21" s="66">
        <f>AVERAGE(H388:H389)</f>
        <v>8.5322349999999991E-2</v>
      </c>
      <c r="AD21" s="43">
        <f>AVERAGE(H542:H543)</f>
        <v>8.2225349999999989E-2</v>
      </c>
      <c r="AK21">
        <f t="shared" si="5"/>
        <v>7.4134437499999997E-2</v>
      </c>
      <c r="AL21">
        <v>0.05</v>
      </c>
      <c r="AM21">
        <v>0.1</v>
      </c>
    </row>
    <row r="22" spans="1:39" x14ac:dyDescent="0.2">
      <c r="A22" s="4"/>
      <c r="J22" t="s">
        <v>259</v>
      </c>
      <c r="K22" s="61">
        <f>AVERAGE(E82:E83)</f>
        <v>3.1935959999999999</v>
      </c>
      <c r="L22" s="43">
        <f>AVERAGE(E168:E169)</f>
        <v>2.9764875000000002</v>
      </c>
      <c r="M22" s="61">
        <f>AVERAGE(E369)</f>
        <v>3.599799</v>
      </c>
      <c r="N22" s="66">
        <f>AVERAGE(E390:E391)</f>
        <v>2.5002494999999998</v>
      </c>
      <c r="O22" s="61">
        <f>AVERAGE(E544:E545)</f>
        <v>3.1725854999999998</v>
      </c>
      <c r="V22">
        <f t="shared" si="4"/>
        <v>3.0675330000000001</v>
      </c>
      <c r="W22">
        <v>1</v>
      </c>
      <c r="X22">
        <v>3</v>
      </c>
      <c r="Y22" t="s">
        <v>259</v>
      </c>
      <c r="Z22" s="43">
        <f>AVERAGE(H82:H83)</f>
        <v>6.3643349999999987E-2</v>
      </c>
      <c r="AA22" s="43">
        <f>AVERAGE(H168:H169)</f>
        <v>5.3113549999999995E-2</v>
      </c>
      <c r="AB22" s="61">
        <f>AVERAGE(H369)</f>
        <v>0.1322419</v>
      </c>
      <c r="AC22" s="66">
        <f>AVERAGE(H390:H391)</f>
        <v>8.8109649999999998E-2</v>
      </c>
      <c r="AD22" s="43">
        <f>AVERAGE(H544:H545)</f>
        <v>6.7204899999999998E-2</v>
      </c>
      <c r="AK22">
        <f t="shared" si="5"/>
        <v>8.4277112499999987E-2</v>
      </c>
      <c r="AL22">
        <v>0.05</v>
      </c>
      <c r="AM22">
        <v>0.1</v>
      </c>
    </row>
    <row r="23" spans="1:39" x14ac:dyDescent="0.2">
      <c r="A23" s="4"/>
      <c r="C23" s="67">
        <f>AVERAGE(E4:E21)</f>
        <v>2.2601530411764701</v>
      </c>
      <c r="I23" s="67">
        <f>AVERAGE(H3:H21)</f>
        <v>0.24883484117647056</v>
      </c>
      <c r="J23" t="s">
        <v>260</v>
      </c>
      <c r="K23" s="61">
        <f>AVERAGE(E84:E85)</f>
        <v>3.4667325</v>
      </c>
      <c r="L23" s="61">
        <f>AVERAGE(E170:E171)</f>
        <v>4.3491735</v>
      </c>
      <c r="M23" s="61">
        <f>AVERAGE(E370:E371)</f>
        <v>4.5942959999999999</v>
      </c>
      <c r="N23" s="61">
        <f>AVERAGE(E393)</f>
        <v>3.6138060000000003</v>
      </c>
      <c r="O23" s="61">
        <f>AVERAGE(E546:E547)</f>
        <v>3.487743</v>
      </c>
      <c r="V23">
        <f t="shared" si="4"/>
        <v>4.0060020000000005</v>
      </c>
      <c r="W23">
        <v>1</v>
      </c>
      <c r="X23">
        <v>3</v>
      </c>
      <c r="Y23" t="s">
        <v>260</v>
      </c>
      <c r="Z23" s="43">
        <f>AVERAGE(H84:H85)</f>
        <v>9.1361500000000012E-2</v>
      </c>
      <c r="AA23" s="62">
        <f>AVERAGE(H170:H171)</f>
        <v>4.3667699999999997E-2</v>
      </c>
      <c r="AB23" s="61">
        <f>AVERAGE(H370:H371)</f>
        <v>0.15097874999999999</v>
      </c>
      <c r="AC23" s="61">
        <f>AVERAGE(H393)</f>
        <v>0.10870469999999999</v>
      </c>
      <c r="AD23" s="43">
        <f>AVERAGE(H546:H547)</f>
        <v>7.3863449999999997E-2</v>
      </c>
      <c r="AK23">
        <f t="shared" si="5"/>
        <v>9.86781625E-2</v>
      </c>
      <c r="AL23">
        <v>0.05</v>
      </c>
      <c r="AM23">
        <v>0.1</v>
      </c>
    </row>
    <row r="24" spans="1:39" x14ac:dyDescent="0.2">
      <c r="A24" s="4"/>
      <c r="J24" t="s">
        <v>263</v>
      </c>
      <c r="K24" s="61">
        <f>AVERAGE(E86:E87)</f>
        <v>4.0900439999999998</v>
      </c>
      <c r="L24" s="60">
        <v>3.18</v>
      </c>
      <c r="M24" s="61">
        <f>AVERAGE(E372)</f>
        <v>5.3086530000000005</v>
      </c>
      <c r="N24" s="61">
        <f>AVERAGE(E394:E395)</f>
        <v>3.2986485000000001</v>
      </c>
      <c r="O24" s="61">
        <f>AVERAGE(E548:E549)</f>
        <v>3.6628305000000001</v>
      </c>
      <c r="V24">
        <f t="shared" si="4"/>
        <v>3.9693363750000006</v>
      </c>
      <c r="W24">
        <v>1</v>
      </c>
      <c r="X24">
        <v>3</v>
      </c>
      <c r="Y24" t="s">
        <v>263</v>
      </c>
      <c r="Z24" s="43">
        <f>AVERAGE(H86:H87)</f>
        <v>4.9242299999999996E-2</v>
      </c>
      <c r="AA24" s="62">
        <f>AVERAGE(H172)</f>
        <v>3.5305799999999998E-2</v>
      </c>
      <c r="AB24" s="61">
        <f>AVERAGE(H372)</f>
        <v>0.11149200000000001</v>
      </c>
      <c r="AC24" s="66">
        <f>AVERAGE(H394:H395)</f>
        <v>5.6984800000000002E-2</v>
      </c>
      <c r="AD24" s="43">
        <f>AVERAGE(H548:H549)</f>
        <v>4.8468049999999999E-2</v>
      </c>
      <c r="AK24">
        <f t="shared" si="5"/>
        <v>6.3256224999999999E-2</v>
      </c>
      <c r="AL24">
        <v>0.05</v>
      </c>
      <c r="AM24">
        <v>0.1</v>
      </c>
    </row>
    <row r="25" spans="1:39" x14ac:dyDescent="0.2">
      <c r="A25" s="4"/>
      <c r="J25" t="s">
        <v>264</v>
      </c>
      <c r="K25" s="60">
        <v>4.87</v>
      </c>
      <c r="L25" s="60">
        <v>4.1500000000000004</v>
      </c>
      <c r="M25" s="60">
        <v>5.6</v>
      </c>
      <c r="N25" s="60">
        <v>4.75</v>
      </c>
      <c r="O25">
        <v>2.61</v>
      </c>
      <c r="V25">
        <f t="shared" si="4"/>
        <v>4.8424999999999994</v>
      </c>
      <c r="W25">
        <v>1</v>
      </c>
      <c r="X25">
        <v>3</v>
      </c>
      <c r="Y25" t="s">
        <v>264</v>
      </c>
      <c r="Z25">
        <v>0.06</v>
      </c>
      <c r="AA25" s="39">
        <v>0.02</v>
      </c>
      <c r="AB25" s="36">
        <v>0.1</v>
      </c>
      <c r="AC25" s="36">
        <v>0.08</v>
      </c>
      <c r="AD25">
        <v>0.08</v>
      </c>
      <c r="AK25">
        <f t="shared" si="5"/>
        <v>6.5000000000000002E-2</v>
      </c>
      <c r="AL25">
        <v>0.05</v>
      </c>
      <c r="AM25">
        <v>0.1</v>
      </c>
    </row>
    <row r="26" spans="1:39" x14ac:dyDescent="0.2">
      <c r="A26" s="4">
        <v>39168</v>
      </c>
      <c r="B26" t="s">
        <v>24</v>
      </c>
      <c r="C26" s="58" t="s">
        <v>311</v>
      </c>
    </row>
    <row r="27" spans="1:39" x14ac:dyDescent="0.2">
      <c r="A27" s="4">
        <v>39182</v>
      </c>
      <c r="D27">
        <v>573</v>
      </c>
      <c r="E27" s="43">
        <f t="shared" ref="E27:E44" si="6">(D27*14.007)*(0.001)</f>
        <v>8.0260110000000005</v>
      </c>
      <c r="G27">
        <v>1.52</v>
      </c>
      <c r="H27" s="43">
        <f t="shared" ref="H27:H44" si="7">(G27*30.97)*0.001</f>
        <v>4.7074399999999995E-2</v>
      </c>
      <c r="J27" t="s">
        <v>269</v>
      </c>
      <c r="K27" t="s">
        <v>304</v>
      </c>
      <c r="V27" t="s">
        <v>269</v>
      </c>
      <c r="Y27" t="s">
        <v>269</v>
      </c>
      <c r="Z27" s="5" t="s">
        <v>305</v>
      </c>
      <c r="AK27" t="s">
        <v>312</v>
      </c>
    </row>
    <row r="28" spans="1:39" x14ac:dyDescent="0.2">
      <c r="A28" s="4">
        <v>39196</v>
      </c>
      <c r="D28">
        <v>550</v>
      </c>
      <c r="E28" s="43">
        <f t="shared" si="6"/>
        <v>7.7038499999999992</v>
      </c>
      <c r="G28">
        <v>3.27</v>
      </c>
      <c r="H28" s="43">
        <f t="shared" si="7"/>
        <v>0.1012719</v>
      </c>
      <c r="J28" s="5"/>
      <c r="K28">
        <v>21</v>
      </c>
      <c r="L28">
        <v>22</v>
      </c>
      <c r="M28">
        <v>23</v>
      </c>
      <c r="N28">
        <v>24</v>
      </c>
      <c r="O28">
        <v>25</v>
      </c>
      <c r="P28">
        <v>26</v>
      </c>
      <c r="S28">
        <v>28</v>
      </c>
      <c r="V28" t="s">
        <v>266</v>
      </c>
      <c r="Z28">
        <v>21</v>
      </c>
      <c r="AA28">
        <v>22</v>
      </c>
      <c r="AB28">
        <v>23</v>
      </c>
      <c r="AC28">
        <v>24</v>
      </c>
      <c r="AD28">
        <v>25</v>
      </c>
      <c r="AE28">
        <v>26</v>
      </c>
      <c r="AI28">
        <v>28</v>
      </c>
      <c r="AK28" t="s">
        <v>266</v>
      </c>
    </row>
    <row r="29" spans="1:39" x14ac:dyDescent="0.2">
      <c r="A29" s="4">
        <v>39210</v>
      </c>
      <c r="D29">
        <v>494</v>
      </c>
      <c r="E29" s="43">
        <f t="shared" si="6"/>
        <v>6.9194579999999997</v>
      </c>
      <c r="G29">
        <v>2.84</v>
      </c>
      <c r="H29" s="43">
        <f t="shared" si="7"/>
        <v>8.79548E-2</v>
      </c>
      <c r="J29" t="s">
        <v>261</v>
      </c>
      <c r="L29" s="60">
        <v>3.47</v>
      </c>
      <c r="N29">
        <v>2.48</v>
      </c>
      <c r="V29">
        <f>AVERAGE(K29:S29)</f>
        <v>2.9750000000000001</v>
      </c>
      <c r="W29">
        <v>1</v>
      </c>
      <c r="X29">
        <v>3</v>
      </c>
      <c r="Y29" t="s">
        <v>261</v>
      </c>
      <c r="AA29">
        <v>0.06</v>
      </c>
      <c r="AC29">
        <v>0.05</v>
      </c>
      <c r="AK29">
        <f>AVERAGE(Z29:AI29)</f>
        <v>5.5E-2</v>
      </c>
      <c r="AL29">
        <v>0.05</v>
      </c>
      <c r="AM29">
        <v>0.1</v>
      </c>
    </row>
    <row r="30" spans="1:39" x14ac:dyDescent="0.2">
      <c r="A30" s="4">
        <v>39224</v>
      </c>
      <c r="J30" t="s">
        <v>255</v>
      </c>
      <c r="K30" s="61">
        <f>AVERAGE(E401:E402)</f>
        <v>4.2651315000000007</v>
      </c>
      <c r="L30" s="61">
        <f>AVERAGE(E424)</f>
        <v>3.0815399999999999</v>
      </c>
      <c r="M30" s="61">
        <f>AVERAGE(E445:E446)</f>
        <v>3.2986485000000001</v>
      </c>
      <c r="N30" s="43">
        <f>AVERAGE(E467:E468)</f>
        <v>2.1080535</v>
      </c>
      <c r="O30" s="43">
        <f>AVERAGE(E489:E490)</f>
        <v>1.064532</v>
      </c>
      <c r="P30" s="61">
        <f>AVERAGE(E511:E512)</f>
        <v>4.9444710000000001</v>
      </c>
      <c r="R30" s="43"/>
      <c r="S30" s="43">
        <f>AVERAGE(E555:E556)</f>
        <v>2.2481235000000002</v>
      </c>
      <c r="V30">
        <f t="shared" ref="V30:V38" si="8">AVERAGE(K30:S30)</f>
        <v>3.0015000000000001</v>
      </c>
      <c r="W30">
        <v>1</v>
      </c>
      <c r="X30">
        <v>3</v>
      </c>
      <c r="Y30" t="s">
        <v>255</v>
      </c>
      <c r="Z30" s="43">
        <f>AVERAGE(H401:H402)</f>
        <v>8.1915650000000007E-2</v>
      </c>
      <c r="AA30" s="43">
        <f>AVERAGE(H424)</f>
        <v>6.4727300000000002E-2</v>
      </c>
      <c r="AB30" s="43">
        <f>AVERAGE(H445:H446)</f>
        <v>7.2005249999999993E-2</v>
      </c>
      <c r="AC30" s="43">
        <f>AVERAGE(H467:H468)</f>
        <v>5.0635949999999999E-2</v>
      </c>
      <c r="AD30" s="43">
        <f>AVERAGE(H489:H490)</f>
        <v>5.9617249999999997E-2</v>
      </c>
      <c r="AE30" s="62">
        <f>AVERAGE(H511:H512)</f>
        <v>3.4067E-2</v>
      </c>
      <c r="AG30" s="43"/>
      <c r="AH30" s="43"/>
      <c r="AI30" s="43">
        <f>AVERAGE(H555:H556)</f>
        <v>4.6764700000000006E-2</v>
      </c>
      <c r="AK30">
        <f t="shared" ref="AK30:AK38" si="9">AVERAGE(Z30:AI30)</f>
        <v>5.8533300000000003E-2</v>
      </c>
      <c r="AL30">
        <v>0.05</v>
      </c>
      <c r="AM30">
        <v>0.1</v>
      </c>
    </row>
    <row r="31" spans="1:39" x14ac:dyDescent="0.2">
      <c r="A31" s="4">
        <v>39238</v>
      </c>
      <c r="D31">
        <v>400</v>
      </c>
      <c r="E31" s="43">
        <f t="shared" si="6"/>
        <v>5.6028000000000002</v>
      </c>
      <c r="G31">
        <v>5.79</v>
      </c>
      <c r="H31" s="43">
        <f t="shared" si="7"/>
        <v>0.17931629999999998</v>
      </c>
      <c r="J31" t="s">
        <v>256</v>
      </c>
      <c r="K31" s="61">
        <f>AVERAGE(E404)</f>
        <v>3.6138060000000003</v>
      </c>
      <c r="L31" s="43">
        <f>AVERAGE(E425:E426)</f>
        <v>2.3181585</v>
      </c>
      <c r="M31" s="43">
        <f>AVERAGE(E447:E448)</f>
        <v>1.5001497000000001</v>
      </c>
      <c r="N31">
        <v>1.08</v>
      </c>
      <c r="O31" s="62">
        <f>AVERAGE(E491:E492)</f>
        <v>0.81870915</v>
      </c>
      <c r="P31" s="61">
        <f>AVERAGE(E513)</f>
        <v>3.6278130000000002</v>
      </c>
      <c r="R31" s="43"/>
      <c r="S31" s="43">
        <f>AVERAGE(E557:E558)</f>
        <v>1.2781387500000001</v>
      </c>
      <c r="V31">
        <f t="shared" si="8"/>
        <v>2.0338250142857146</v>
      </c>
      <c r="W31">
        <v>1</v>
      </c>
      <c r="X31">
        <v>3</v>
      </c>
      <c r="Y31" t="s">
        <v>256</v>
      </c>
      <c r="Z31" s="61">
        <f>AVERAGE(H404)</f>
        <v>0.1387456</v>
      </c>
      <c r="AA31" s="43">
        <f>AVERAGE(H425:H426)</f>
        <v>6.0701199999999997E-2</v>
      </c>
      <c r="AB31" s="62">
        <f>AVERAGE(H447:H448)</f>
        <v>4.4287099999999996E-2</v>
      </c>
      <c r="AC31" s="62">
        <v>0.04</v>
      </c>
      <c r="AD31" s="43">
        <f>AVERAGE(H491:H492)</f>
        <v>6.5346699999999994E-2</v>
      </c>
      <c r="AE31" s="43">
        <f>AVERAGE(H513)</f>
        <v>6.1320600000000003E-2</v>
      </c>
      <c r="AG31" s="43"/>
      <c r="AH31" s="43"/>
      <c r="AI31" s="43">
        <f>AVERAGE(H557:H558)</f>
        <v>4.506135E-2</v>
      </c>
      <c r="AK31">
        <f t="shared" si="9"/>
        <v>6.5066078571428571E-2</v>
      </c>
      <c r="AL31">
        <v>0.05</v>
      </c>
      <c r="AM31">
        <v>0.1</v>
      </c>
    </row>
    <row r="32" spans="1:39" x14ac:dyDescent="0.2">
      <c r="A32" s="4">
        <v>39252</v>
      </c>
      <c r="D32">
        <v>395</v>
      </c>
      <c r="E32" s="43">
        <f t="shared" si="6"/>
        <v>5.5327649999999995</v>
      </c>
      <c r="G32">
        <v>2.91</v>
      </c>
      <c r="H32" s="43">
        <f t="shared" si="7"/>
        <v>9.01227E-2</v>
      </c>
      <c r="J32" t="s">
        <v>257</v>
      </c>
      <c r="K32" s="62">
        <f>AVERAGE(E406)</f>
        <v>2.5072530000000003E-2</v>
      </c>
      <c r="L32" s="43">
        <f>AVERAGE(E428)</f>
        <v>1.7368680000000001</v>
      </c>
      <c r="M32" s="43">
        <f>AVERAGE(E449:E450)</f>
        <v>1.1527761000000001</v>
      </c>
      <c r="O32" s="62">
        <f>AVERAGE(E493:E494)</f>
        <v>0.76408184999999995</v>
      </c>
      <c r="P32" s="43">
        <f>AVERAGE(E515)</f>
        <v>2.5772880000000002</v>
      </c>
      <c r="S32" s="62">
        <f>AVERAGE(E559:E560)</f>
        <v>0.96718335</v>
      </c>
      <c r="V32">
        <f t="shared" si="8"/>
        <v>1.2038783050000001</v>
      </c>
      <c r="W32">
        <v>1</v>
      </c>
      <c r="X32">
        <v>3</v>
      </c>
      <c r="Y32" t="s">
        <v>257</v>
      </c>
      <c r="Z32" s="43">
        <f>AVERAGE(H406)</f>
        <v>9.1671199999999994E-2</v>
      </c>
      <c r="AA32" s="43">
        <f>AVERAGE(H428)</f>
        <v>6.5346699999999994E-2</v>
      </c>
      <c r="AB32" s="43">
        <f>AVERAGE(H449:H450)</f>
        <v>4.5216199999999998E-2</v>
      </c>
      <c r="AD32" s="43">
        <f>AVERAGE(H493:H494)</f>
        <v>5.9307549999999994E-2</v>
      </c>
      <c r="AE32" s="43">
        <f>AVERAGE(H515)</f>
        <v>6.2559400000000001E-2</v>
      </c>
      <c r="AG32" s="43"/>
      <c r="AH32" s="43"/>
      <c r="AI32" s="62">
        <f>AVERAGE(H559:H560)</f>
        <v>4.39774E-2</v>
      </c>
      <c r="AK32">
        <f t="shared" si="9"/>
        <v>6.1346408333333324E-2</v>
      </c>
      <c r="AL32">
        <v>0.05</v>
      </c>
      <c r="AM32">
        <v>0.1</v>
      </c>
    </row>
    <row r="33" spans="1:39" x14ac:dyDescent="0.2">
      <c r="A33" s="4">
        <v>39268</v>
      </c>
      <c r="D33">
        <v>364</v>
      </c>
      <c r="E33" s="43">
        <f t="shared" si="6"/>
        <v>5.0985480000000001</v>
      </c>
      <c r="G33">
        <v>2.59</v>
      </c>
      <c r="H33" s="43">
        <f t="shared" si="7"/>
        <v>8.02123E-2</v>
      </c>
      <c r="J33" t="s">
        <v>258</v>
      </c>
      <c r="K33" s="43">
        <f>AVERAGE(E407:E409)</f>
        <v>1.9563110000000001</v>
      </c>
      <c r="L33" s="43">
        <f>AVERAGE(E429:E431)</f>
        <v>1.0201765</v>
      </c>
      <c r="M33" s="43">
        <f>AVERAGE(E451:E452)</f>
        <v>1.07223585</v>
      </c>
      <c r="N33" s="43"/>
      <c r="O33" s="62">
        <f>AVERAGE(E495:E496)</f>
        <v>0.72626294999999996</v>
      </c>
      <c r="P33" s="43">
        <f>AVERAGE(E518:E519)</f>
        <v>1.3880937000000002</v>
      </c>
      <c r="R33" s="43"/>
      <c r="S33" s="62">
        <f>AVERAGE(E561:E562)</f>
        <v>0.66953459999999998</v>
      </c>
      <c r="V33">
        <f t="shared" si="8"/>
        <v>1.1387691000000002</v>
      </c>
      <c r="W33">
        <v>1</v>
      </c>
      <c r="X33">
        <v>3</v>
      </c>
      <c r="Y33" t="s">
        <v>258</v>
      </c>
      <c r="Z33" s="43">
        <f>AVERAGE(H407:H409)</f>
        <v>8.79548E-2</v>
      </c>
      <c r="AA33" s="43">
        <f>AVERAGE(H429:H431)</f>
        <v>5.0481100000000001E-2</v>
      </c>
      <c r="AB33" s="43">
        <f>AVERAGE(H451:H452)</f>
        <v>5.0635949999999999E-2</v>
      </c>
      <c r="AC33" s="43"/>
      <c r="AD33" s="43">
        <f>AVERAGE(H495:H496)</f>
        <v>6.7359749999999996E-2</v>
      </c>
      <c r="AE33" s="43">
        <f>AVERAGE(H518:H519)</f>
        <v>7.773469999999999E-2</v>
      </c>
      <c r="AG33" s="43"/>
      <c r="AH33" s="43"/>
      <c r="AI33" s="43">
        <f>AVERAGE(H561:H562)</f>
        <v>5.4042649999999998E-2</v>
      </c>
      <c r="AK33">
        <f t="shared" si="9"/>
        <v>6.4701491666666666E-2</v>
      </c>
      <c r="AL33">
        <v>0.05</v>
      </c>
      <c r="AM33">
        <v>0.1</v>
      </c>
    </row>
    <row r="34" spans="1:39" x14ac:dyDescent="0.2">
      <c r="A34" s="4">
        <v>39280</v>
      </c>
      <c r="C34" s="64"/>
      <c r="J34" t="s">
        <v>262</v>
      </c>
      <c r="K34" s="43"/>
      <c r="L34" s="62">
        <f>AVERAGE(E432:E433)</f>
        <v>0.88174065000000001</v>
      </c>
      <c r="M34" s="62">
        <f>AVERAGE(E454:E455)</f>
        <v>0.97978964999999996</v>
      </c>
      <c r="N34" s="43"/>
      <c r="O34" s="62">
        <f>AVERAGE(E498:E499)</f>
        <v>0.77668815000000002</v>
      </c>
      <c r="P34" s="43">
        <f>AVERAGE(E520)</f>
        <v>1.0435215</v>
      </c>
      <c r="R34" s="43"/>
      <c r="S34" s="62">
        <f>AVERAGE(E564:E565)</f>
        <v>0.66463214999999998</v>
      </c>
      <c r="V34">
        <f t="shared" si="8"/>
        <v>0.86927441999999999</v>
      </c>
      <c r="W34">
        <v>1</v>
      </c>
      <c r="X34">
        <v>3</v>
      </c>
      <c r="Y34" t="s">
        <v>262</v>
      </c>
      <c r="Z34" s="43"/>
      <c r="AA34" s="43">
        <f>AVERAGE(H432:H433)</f>
        <v>5.2649000000000001E-2</v>
      </c>
      <c r="AB34" s="43">
        <f>AVERAGE(H454:H455)</f>
        <v>5.1410199999999996E-2</v>
      </c>
      <c r="AC34" s="43"/>
      <c r="AD34" s="43">
        <f>AVERAGE(H498:H499)</f>
        <v>6.7204899999999984E-2</v>
      </c>
      <c r="AE34" s="43">
        <f>AVERAGE(H520)</f>
        <v>6.2249699999999991E-2</v>
      </c>
      <c r="AG34" s="43"/>
      <c r="AH34" s="43"/>
      <c r="AI34" s="43">
        <f>AVERAGE(H564:H565)</f>
        <v>5.7913900000000004E-2</v>
      </c>
      <c r="AK34">
        <f t="shared" si="9"/>
        <v>5.828553999999999E-2</v>
      </c>
      <c r="AL34">
        <v>0.05</v>
      </c>
      <c r="AM34">
        <v>0.1</v>
      </c>
    </row>
    <row r="35" spans="1:39" x14ac:dyDescent="0.2">
      <c r="A35" s="4">
        <v>39294</v>
      </c>
      <c r="D35">
        <v>312</v>
      </c>
      <c r="E35" s="43">
        <f t="shared" si="6"/>
        <v>4.3701840000000001</v>
      </c>
      <c r="G35">
        <v>4.72</v>
      </c>
      <c r="H35" s="43">
        <f t="shared" si="7"/>
        <v>0.14617839999999999</v>
      </c>
      <c r="J35" t="s">
        <v>259</v>
      </c>
      <c r="K35" s="43">
        <f>AVERAGE(E412:E413)</f>
        <v>1.6458225</v>
      </c>
      <c r="L35" s="43">
        <f>AVERAGE(E434:E435)</f>
        <v>1.0022008499999999</v>
      </c>
      <c r="M35" s="43">
        <f>AVERAGE(E456:E457)</f>
        <v>1.2760377000000001</v>
      </c>
      <c r="N35" s="43"/>
      <c r="O35" s="62">
        <f>AVERAGE(E500)</f>
        <v>0.69474720000000001</v>
      </c>
      <c r="P35" s="43">
        <f>AVERAGE(E523)</f>
        <v>1.456728</v>
      </c>
      <c r="R35" s="43"/>
      <c r="S35" s="62">
        <f>AVERAGE(E566:E567)</f>
        <v>0.70735349999999997</v>
      </c>
      <c r="V35">
        <f t="shared" si="8"/>
        <v>1.130481625</v>
      </c>
      <c r="W35">
        <v>1</v>
      </c>
      <c r="X35">
        <v>3</v>
      </c>
      <c r="Y35" t="s">
        <v>259</v>
      </c>
      <c r="Z35" s="43">
        <f>AVERAGE(H412:H413)</f>
        <v>7.9438049999999996E-2</v>
      </c>
      <c r="AA35" s="43">
        <f>AVERAGE(H434:H435)</f>
        <v>5.8378449999999998E-2</v>
      </c>
      <c r="AB35" s="43">
        <f>AVERAGE(H456:H457)</f>
        <v>6.9527649999999996E-2</v>
      </c>
      <c r="AC35" s="43"/>
      <c r="AD35" s="43">
        <f>AVERAGE(H500)</f>
        <v>5.60557E-2</v>
      </c>
      <c r="AE35">
        <v>7.0000000000000007E-2</v>
      </c>
      <c r="AG35" s="43"/>
      <c r="AH35" s="43"/>
      <c r="AI35" s="43">
        <f>AVERAGE(H566:H567)</f>
        <v>5.7913900000000004E-2</v>
      </c>
      <c r="AK35">
        <f t="shared" si="9"/>
        <v>6.5218958333333341E-2</v>
      </c>
      <c r="AL35">
        <v>0.05</v>
      </c>
      <c r="AM35">
        <v>0.1</v>
      </c>
    </row>
    <row r="36" spans="1:39" x14ac:dyDescent="0.2">
      <c r="A36" s="4">
        <v>39308</v>
      </c>
      <c r="D36">
        <v>288</v>
      </c>
      <c r="E36" s="43">
        <f t="shared" si="6"/>
        <v>4.0340160000000003</v>
      </c>
      <c r="G36">
        <v>2.3199999999999998</v>
      </c>
      <c r="H36" s="43">
        <f t="shared" si="7"/>
        <v>7.1850399999999995E-2</v>
      </c>
      <c r="J36" t="s">
        <v>260</v>
      </c>
      <c r="K36" s="43">
        <f>AVERAGE(E414:E415)</f>
        <v>1.9959974999999999</v>
      </c>
      <c r="L36" s="43">
        <f>AVERAGE(E436:E437)</f>
        <v>1.15767855</v>
      </c>
      <c r="M36" s="43">
        <f>AVERAGE(E458:E459)</f>
        <v>1.1863929</v>
      </c>
      <c r="O36" s="62">
        <f>AVERAGE(E502:E503)</f>
        <v>0.79629795000000003</v>
      </c>
      <c r="P36">
        <v>2.17</v>
      </c>
      <c r="R36" s="43"/>
      <c r="S36" s="62">
        <f>AVERAGE(E568)</f>
        <v>0.63731850000000001</v>
      </c>
      <c r="V36">
        <f t="shared" si="8"/>
        <v>1.3239475666666665</v>
      </c>
      <c r="W36">
        <v>1</v>
      </c>
      <c r="X36">
        <v>3</v>
      </c>
      <c r="Y36" t="s">
        <v>260</v>
      </c>
      <c r="Z36" s="43">
        <f>AVERAGE(H414:H415)</f>
        <v>7.5257100000000007E-2</v>
      </c>
      <c r="AA36" s="43">
        <f>AVERAGE(H436:H437)</f>
        <v>5.3423249999999992E-2</v>
      </c>
      <c r="AB36" s="43">
        <f>AVERAGE(H458:H459)</f>
        <v>5.7913900000000004E-2</v>
      </c>
      <c r="AC36" s="43"/>
      <c r="AD36" s="43">
        <f>AVERAGE(H502:H503)</f>
        <v>6.8753399999999992E-2</v>
      </c>
      <c r="AE36">
        <v>0.08</v>
      </c>
      <c r="AG36" s="43"/>
      <c r="AH36" s="43"/>
      <c r="AI36">
        <v>0.05</v>
      </c>
      <c r="AK36">
        <f t="shared" si="9"/>
        <v>6.4224608333333336E-2</v>
      </c>
      <c r="AL36">
        <v>0.05</v>
      </c>
      <c r="AM36">
        <v>0.1</v>
      </c>
    </row>
    <row r="37" spans="1:39" x14ac:dyDescent="0.2">
      <c r="A37" s="4">
        <v>39322</v>
      </c>
      <c r="D37">
        <v>390</v>
      </c>
      <c r="E37" s="43">
        <f t="shared" si="6"/>
        <v>5.4627299999999996</v>
      </c>
      <c r="G37">
        <v>4.5</v>
      </c>
      <c r="H37" s="43">
        <f t="shared" si="7"/>
        <v>0.13936500000000002</v>
      </c>
      <c r="J37" t="s">
        <v>263</v>
      </c>
      <c r="K37" s="43">
        <v>2.86</v>
      </c>
      <c r="M37" s="43">
        <f>AVERAGE(E460)</f>
        <v>1.3180586999999999</v>
      </c>
      <c r="N37" s="43"/>
      <c r="O37" s="43">
        <f>AVERAGE(E504:E505)</f>
        <v>1.22631285</v>
      </c>
      <c r="P37" s="43"/>
      <c r="R37" s="43"/>
      <c r="S37" s="43">
        <f>AVERAGE(E570:E571)</f>
        <v>2.6256121499999994</v>
      </c>
      <c r="V37">
        <f t="shared" si="8"/>
        <v>2.0074959249999997</v>
      </c>
      <c r="W37">
        <v>1</v>
      </c>
      <c r="X37">
        <v>3</v>
      </c>
      <c r="Y37" t="s">
        <v>263</v>
      </c>
      <c r="Z37">
        <v>0.06</v>
      </c>
      <c r="AA37" s="43"/>
      <c r="AB37">
        <v>0.05</v>
      </c>
      <c r="AD37" s="43">
        <f>AVERAGE(H504:H505)</f>
        <v>4.8777749999999995E-2</v>
      </c>
      <c r="AG37" s="43"/>
      <c r="AH37" s="43"/>
      <c r="AI37" s="62">
        <f>AVERAGE(H570:H571)</f>
        <v>3.515095E-2</v>
      </c>
      <c r="AK37">
        <f t="shared" si="9"/>
        <v>4.8482175000000002E-2</v>
      </c>
      <c r="AL37">
        <v>0.05</v>
      </c>
      <c r="AM37">
        <v>0.1</v>
      </c>
    </row>
    <row r="38" spans="1:39" x14ac:dyDescent="0.2">
      <c r="A38" s="4">
        <v>39336</v>
      </c>
      <c r="D38">
        <v>265</v>
      </c>
      <c r="E38" s="43">
        <f t="shared" si="6"/>
        <v>3.7118549999999999</v>
      </c>
      <c r="G38">
        <v>3.61</v>
      </c>
      <c r="H38" s="43">
        <f t="shared" si="7"/>
        <v>0.1118017</v>
      </c>
      <c r="J38" t="s">
        <v>264</v>
      </c>
      <c r="M38">
        <v>1.71</v>
      </c>
      <c r="O38">
        <v>1.61</v>
      </c>
      <c r="S38" s="60">
        <v>4.6500000000000004</v>
      </c>
      <c r="V38">
        <f t="shared" si="8"/>
        <v>2.6566666666666667</v>
      </c>
      <c r="W38">
        <v>1</v>
      </c>
      <c r="X38">
        <v>3</v>
      </c>
      <c r="Y38" t="s">
        <v>264</v>
      </c>
      <c r="AB38" s="39">
        <v>0.04</v>
      </c>
      <c r="AD38">
        <v>0.06</v>
      </c>
      <c r="AI38" s="39">
        <v>0.03</v>
      </c>
      <c r="AK38">
        <f t="shared" si="9"/>
        <v>4.3333333333333335E-2</v>
      </c>
      <c r="AL38">
        <v>0.05</v>
      </c>
      <c r="AM38">
        <v>0.1</v>
      </c>
    </row>
    <row r="39" spans="1:39" x14ac:dyDescent="0.2">
      <c r="A39" s="4">
        <v>39350</v>
      </c>
    </row>
    <row r="40" spans="1:39" x14ac:dyDescent="0.2">
      <c r="A40" s="65">
        <v>39364</v>
      </c>
      <c r="D40">
        <v>278</v>
      </c>
      <c r="E40" s="43">
        <f t="shared" si="6"/>
        <v>3.8939460000000001</v>
      </c>
      <c r="G40">
        <v>3.25</v>
      </c>
      <c r="H40" s="43">
        <f t="shared" si="7"/>
        <v>0.10065250000000001</v>
      </c>
      <c r="J40" t="s">
        <v>270</v>
      </c>
      <c r="K40" t="s">
        <v>304</v>
      </c>
      <c r="V40" t="s">
        <v>270</v>
      </c>
      <c r="Y40" t="s">
        <v>270</v>
      </c>
      <c r="Z40" s="5" t="s">
        <v>305</v>
      </c>
      <c r="AK40" t="s">
        <v>270</v>
      </c>
    </row>
    <row r="41" spans="1:39" x14ac:dyDescent="0.2">
      <c r="A41" s="4">
        <v>39378</v>
      </c>
      <c r="J41" s="5"/>
      <c r="K41">
        <v>16</v>
      </c>
      <c r="L41">
        <v>17</v>
      </c>
      <c r="M41">
        <v>18</v>
      </c>
      <c r="V41" t="s">
        <v>266</v>
      </c>
      <c r="Z41">
        <v>16</v>
      </c>
      <c r="AA41">
        <v>17</v>
      </c>
      <c r="AB41">
        <v>18</v>
      </c>
      <c r="AK41" t="s">
        <v>266</v>
      </c>
    </row>
    <row r="42" spans="1:39" x14ac:dyDescent="0.2">
      <c r="A42" s="4">
        <v>39392</v>
      </c>
      <c r="D42">
        <v>326</v>
      </c>
      <c r="E42" s="43">
        <f t="shared" si="6"/>
        <v>4.5662820000000002</v>
      </c>
      <c r="G42">
        <v>2.15</v>
      </c>
      <c r="H42" s="43">
        <f t="shared" si="7"/>
        <v>6.6585499999999992E-2</v>
      </c>
      <c r="J42" t="s">
        <v>261</v>
      </c>
      <c r="M42">
        <v>2.84</v>
      </c>
      <c r="V42">
        <f>AVERAGE(K42:M42)</f>
        <v>2.84</v>
      </c>
      <c r="W42">
        <v>1</v>
      </c>
      <c r="X42">
        <v>3</v>
      </c>
      <c r="Y42" t="s">
        <v>261</v>
      </c>
      <c r="Z42" s="39">
        <v>0.03</v>
      </c>
      <c r="AB42">
        <v>7.0000000000000007E-2</v>
      </c>
      <c r="AK42">
        <f>AVERAGE(Z42:AB42)</f>
        <v>0.05</v>
      </c>
      <c r="AL42">
        <v>0.05</v>
      </c>
      <c r="AM42">
        <v>0.1</v>
      </c>
    </row>
    <row r="43" spans="1:39" x14ac:dyDescent="0.2">
      <c r="A43" s="4">
        <v>39405</v>
      </c>
      <c r="J43" t="s">
        <v>255</v>
      </c>
      <c r="K43" s="43">
        <f>AVERAGE(E291:E292)</f>
        <v>1.4007000000000001</v>
      </c>
      <c r="L43" s="43">
        <f>AVERAGE(E313:E314)</f>
        <v>2.0940465000000001</v>
      </c>
      <c r="M43" s="43">
        <f>AVERAGE(E335:E336)</f>
        <v>2.9624804999999999</v>
      </c>
      <c r="V43">
        <f t="shared" ref="V43:V50" si="10">AVERAGE(K43:M43)</f>
        <v>2.152409</v>
      </c>
      <c r="W43">
        <v>1</v>
      </c>
      <c r="X43">
        <v>3</v>
      </c>
      <c r="Y43" t="s">
        <v>255</v>
      </c>
      <c r="Z43" s="62">
        <f>AVERAGE(H291:H292)</f>
        <v>4.4751650000000004E-2</v>
      </c>
      <c r="AA43" s="43">
        <f>AVERAGE(H313:H314)</f>
        <v>6.8908249999999976E-2</v>
      </c>
      <c r="AB43" s="43">
        <f>AVERAGE(H335:H336)</f>
        <v>6.1320600000000003E-2</v>
      </c>
      <c r="AK43">
        <f t="shared" ref="AK43:AK50" si="11">AVERAGE(Z43:AB43)</f>
        <v>5.8326833333333328E-2</v>
      </c>
      <c r="AL43">
        <v>0.05</v>
      </c>
      <c r="AM43">
        <v>0.1</v>
      </c>
    </row>
    <row r="44" spans="1:39" x14ac:dyDescent="0.2">
      <c r="A44" s="4">
        <v>39420</v>
      </c>
      <c r="D44">
        <v>285</v>
      </c>
      <c r="E44" s="43">
        <f t="shared" si="6"/>
        <v>3.9919950000000002</v>
      </c>
      <c r="G44">
        <v>1.97</v>
      </c>
      <c r="H44" s="43">
        <f t="shared" si="7"/>
        <v>6.10109E-2</v>
      </c>
      <c r="J44" t="s">
        <v>256</v>
      </c>
      <c r="K44" s="62">
        <f>AVERAGE(E293:E294)</f>
        <v>0.80470215</v>
      </c>
      <c r="L44" s="43">
        <f>AVERAGE(E315:E316)</f>
        <v>1.750875</v>
      </c>
      <c r="M44" s="43">
        <f>AVERAGE(E337:E338)</f>
        <v>1.7256624</v>
      </c>
      <c r="V44">
        <f t="shared" si="10"/>
        <v>1.4270798500000001</v>
      </c>
      <c r="W44">
        <v>1</v>
      </c>
      <c r="X44">
        <v>3</v>
      </c>
      <c r="Y44" t="s">
        <v>256</v>
      </c>
      <c r="Z44" s="43">
        <f>AVERAGE(H293:H294)</f>
        <v>4.5525899999999994E-2</v>
      </c>
      <c r="AA44" s="43">
        <f>AVERAGE(H315:H316)</f>
        <v>4.9551999999999999E-2</v>
      </c>
      <c r="AB44" s="43">
        <f>AVERAGE(H337:H338)</f>
        <v>4.8622899999999997E-2</v>
      </c>
      <c r="AK44">
        <f t="shared" si="11"/>
        <v>4.7900266666666663E-2</v>
      </c>
      <c r="AL44">
        <v>0.05</v>
      </c>
      <c r="AM44">
        <v>0.1</v>
      </c>
    </row>
    <row r="45" spans="1:39" x14ac:dyDescent="0.2">
      <c r="C45" s="67">
        <f>AVERAGE(E27:E44)</f>
        <v>5.3011107692307693</v>
      </c>
      <c r="I45" s="67">
        <f>AVERAGE(H26:H44)</f>
        <v>9.8722830769230774E-2</v>
      </c>
      <c r="J45" t="s">
        <v>257</v>
      </c>
      <c r="K45" s="43">
        <f>AVERAGE(E295:E296)</f>
        <v>1.9427709</v>
      </c>
      <c r="L45" s="43">
        <f>AVERAGE(E317:E318)</f>
        <v>1.4882437500000001</v>
      </c>
      <c r="M45" s="43">
        <f>AVERAGE(E339:E340)</f>
        <v>1.1835914999999999</v>
      </c>
      <c r="V45">
        <f t="shared" si="10"/>
        <v>1.53820205</v>
      </c>
      <c r="W45">
        <v>1</v>
      </c>
      <c r="X45">
        <v>3</v>
      </c>
      <c r="Y45" t="s">
        <v>257</v>
      </c>
      <c r="Z45" s="43">
        <f>AVERAGE(H295:H296)</f>
        <v>5.0790800000000004E-2</v>
      </c>
      <c r="AA45" s="43">
        <f>AVERAGE(H317:H318)</f>
        <v>4.8003499999999998E-2</v>
      </c>
      <c r="AB45" s="62">
        <f>AVERAGE(H339:H340)</f>
        <v>3.5305799999999998E-2</v>
      </c>
      <c r="AK45">
        <f t="shared" si="11"/>
        <v>4.4700033333333333E-2</v>
      </c>
      <c r="AL45">
        <v>0.05</v>
      </c>
      <c r="AM45">
        <v>0.1</v>
      </c>
    </row>
    <row r="46" spans="1:39" x14ac:dyDescent="0.2">
      <c r="J46" t="s">
        <v>258</v>
      </c>
      <c r="K46" s="62">
        <f>AVERAGE(E297:E299)</f>
        <v>0.39266289999999998</v>
      </c>
      <c r="L46" s="62">
        <f>AVERAGE(E319:E321)</f>
        <v>0.89084519999999989</v>
      </c>
      <c r="M46" s="43">
        <f>AVERAGE(E341:E343)</f>
        <v>1.2302815</v>
      </c>
      <c r="V46">
        <f t="shared" si="10"/>
        <v>0.83792986666666669</v>
      </c>
      <c r="W46">
        <v>1</v>
      </c>
      <c r="X46">
        <v>3</v>
      </c>
      <c r="Y46" t="s">
        <v>258</v>
      </c>
      <c r="Z46" s="62">
        <f>AVERAGE(H297:H299)</f>
        <v>3.9951300000000002E-2</v>
      </c>
      <c r="AA46" s="43">
        <f>AVERAGE(H319:H321)</f>
        <v>8.2689899999999983E-2</v>
      </c>
      <c r="AB46" s="43">
        <f>AVERAGE(H341:H343)</f>
        <v>5.7088033333333336E-2</v>
      </c>
      <c r="AK46">
        <f t="shared" si="11"/>
        <v>5.990974444444444E-2</v>
      </c>
      <c r="AL46">
        <v>0.05</v>
      </c>
      <c r="AM46">
        <v>0.1</v>
      </c>
    </row>
    <row r="47" spans="1:39" x14ac:dyDescent="0.2">
      <c r="J47" t="s">
        <v>262</v>
      </c>
      <c r="K47" s="62">
        <f>AVERAGE(E300:E301)</f>
        <v>0.52946460000000006</v>
      </c>
      <c r="L47" s="43">
        <f>AVERAGE(E322:E323)</f>
        <v>1.1436715499999999</v>
      </c>
      <c r="M47" s="62">
        <f>AVERAGE(E344:E345)</f>
        <v>0.91325639999999997</v>
      </c>
      <c r="V47">
        <f t="shared" si="10"/>
        <v>0.86213084999999989</v>
      </c>
      <c r="W47">
        <v>1</v>
      </c>
      <c r="X47">
        <v>3</v>
      </c>
      <c r="Y47" t="s">
        <v>262</v>
      </c>
      <c r="Z47" s="62">
        <f>AVERAGE(H300:H301)</f>
        <v>3.0350599999999998E-2</v>
      </c>
      <c r="AA47" s="43">
        <f>AVERAGE(H322:H323)</f>
        <v>5.9617249999999997E-2</v>
      </c>
      <c r="AB47" s="43">
        <f>AVERAGE(H344:H345)</f>
        <v>5.497175E-2</v>
      </c>
      <c r="AK47">
        <f t="shared" si="11"/>
        <v>4.8313200000000001E-2</v>
      </c>
      <c r="AL47">
        <v>0.05</v>
      </c>
      <c r="AM47">
        <v>0.1</v>
      </c>
    </row>
    <row r="48" spans="1:39" x14ac:dyDescent="0.2">
      <c r="A48" s="4">
        <v>39168</v>
      </c>
      <c r="B48" t="s">
        <v>26</v>
      </c>
      <c r="C48" s="58" t="s">
        <v>27</v>
      </c>
      <c r="J48" t="s">
        <v>259</v>
      </c>
      <c r="K48" s="62">
        <f>AVERAGE(E302:E303)</f>
        <v>0.37468724999999997</v>
      </c>
      <c r="L48" s="43">
        <f>AVERAGE(E324)</f>
        <v>1.6528260000000001</v>
      </c>
      <c r="M48" s="43">
        <f>AVERAGE(E346:E347)</f>
        <v>1.2767380500000001</v>
      </c>
      <c r="V48">
        <f t="shared" si="10"/>
        <v>1.1014171000000001</v>
      </c>
      <c r="W48">
        <v>1</v>
      </c>
      <c r="X48">
        <v>3</v>
      </c>
      <c r="Y48" t="s">
        <v>259</v>
      </c>
      <c r="Z48" s="62">
        <f>AVERAGE(H302:H303)</f>
        <v>3.5305799999999998E-2</v>
      </c>
      <c r="AA48" s="43">
        <v>0.08</v>
      </c>
      <c r="AB48" s="43">
        <f>AVERAGE(H344:H345)</f>
        <v>5.497175E-2</v>
      </c>
      <c r="AK48">
        <f t="shared" si="11"/>
        <v>5.6759183333333331E-2</v>
      </c>
      <c r="AL48">
        <v>0.05</v>
      </c>
      <c r="AM48">
        <v>0.1</v>
      </c>
    </row>
    <row r="49" spans="1:39" x14ac:dyDescent="0.2">
      <c r="A49" s="4">
        <v>39182</v>
      </c>
      <c r="D49">
        <v>309</v>
      </c>
      <c r="E49" s="43">
        <f t="shared" ref="E49:E66" si="12">(D49*14.007)*(0.001)</f>
        <v>4.328163</v>
      </c>
      <c r="G49">
        <v>0.9</v>
      </c>
      <c r="H49" s="43">
        <f t="shared" ref="H49:H63" si="13">(G49*30.97)*0.001</f>
        <v>2.7873000000000002E-2</v>
      </c>
      <c r="J49" t="s">
        <v>260</v>
      </c>
      <c r="L49" s="43">
        <f>AVERAGE(E326:E327)</f>
        <v>1.0253124</v>
      </c>
      <c r="M49" s="43">
        <f>AVERAGE(E348:E349)</f>
        <v>1.3621807500000001</v>
      </c>
      <c r="V49">
        <f t="shared" si="10"/>
        <v>1.193746575</v>
      </c>
      <c r="W49">
        <v>1</v>
      </c>
      <c r="X49">
        <v>3</v>
      </c>
      <c r="Y49" t="s">
        <v>260</v>
      </c>
      <c r="Z49" s="43"/>
      <c r="AA49" s="43">
        <f>AVERAGE(H326:H327)</f>
        <v>5.9307549999999994E-2</v>
      </c>
      <c r="AB49" s="43">
        <f>AVERAGE(H348:H349)</f>
        <v>6.1939999999999995E-2</v>
      </c>
      <c r="AK49">
        <f t="shared" si="11"/>
        <v>6.0623774999999991E-2</v>
      </c>
      <c r="AL49">
        <v>0.05</v>
      </c>
      <c r="AM49">
        <v>0.1</v>
      </c>
    </row>
    <row r="50" spans="1:39" x14ac:dyDescent="0.2">
      <c r="A50" s="4">
        <v>39196</v>
      </c>
      <c r="D50">
        <v>270</v>
      </c>
      <c r="E50" s="43">
        <f t="shared" si="12"/>
        <v>3.7818899999999998</v>
      </c>
      <c r="G50">
        <v>1.45</v>
      </c>
      <c r="H50" s="43">
        <f t="shared" si="13"/>
        <v>4.4906499999999995E-2</v>
      </c>
      <c r="J50" t="s">
        <v>263</v>
      </c>
      <c r="K50" s="62">
        <f>AVERAGE(E306)</f>
        <v>0.45102540000000008</v>
      </c>
      <c r="L50" s="43">
        <f>AVERAGE(E328:E329)</f>
        <v>1.0841418</v>
      </c>
      <c r="M50" s="43">
        <v>1.75</v>
      </c>
      <c r="V50">
        <f t="shared" si="10"/>
        <v>1.0950557333333333</v>
      </c>
      <c r="W50">
        <v>1</v>
      </c>
      <c r="X50">
        <v>3</v>
      </c>
      <c r="Y50" t="s">
        <v>263</v>
      </c>
      <c r="Z50" s="62">
        <v>0.04</v>
      </c>
      <c r="AA50" s="43">
        <f>AVERAGE(H328:H329)</f>
        <v>6.1630299999999999E-2</v>
      </c>
      <c r="AB50">
        <v>0.08</v>
      </c>
      <c r="AK50">
        <f t="shared" si="11"/>
        <v>6.0543433333333341E-2</v>
      </c>
      <c r="AL50">
        <v>0.05</v>
      </c>
      <c r="AM50">
        <v>0.1</v>
      </c>
    </row>
    <row r="51" spans="1:39" x14ac:dyDescent="0.2">
      <c r="A51" s="4">
        <v>39210</v>
      </c>
      <c r="D51">
        <v>313</v>
      </c>
      <c r="E51" s="43">
        <f t="shared" si="12"/>
        <v>4.3841909999999995</v>
      </c>
      <c r="G51">
        <v>1.46</v>
      </c>
      <c r="H51" s="43">
        <f t="shared" si="13"/>
        <v>4.5216200000000005E-2</v>
      </c>
      <c r="J51" t="s">
        <v>264</v>
      </c>
      <c r="Y51" t="s">
        <v>264</v>
      </c>
    </row>
    <row r="52" spans="1:39" x14ac:dyDescent="0.2">
      <c r="A52" s="4">
        <v>39224</v>
      </c>
      <c r="D52">
        <v>302</v>
      </c>
      <c r="E52" s="43">
        <f t="shared" si="12"/>
        <v>4.2301139999999995</v>
      </c>
      <c r="G52">
        <v>1.24</v>
      </c>
      <c r="H52" s="43">
        <f t="shared" si="13"/>
        <v>3.8402800000000001E-2</v>
      </c>
    </row>
    <row r="53" spans="1:39" x14ac:dyDescent="0.2">
      <c r="A53" s="4">
        <v>39238</v>
      </c>
      <c r="D53">
        <v>249</v>
      </c>
      <c r="E53" s="43">
        <f t="shared" si="12"/>
        <v>3.487743</v>
      </c>
      <c r="G53">
        <v>2.2000000000000002</v>
      </c>
      <c r="H53" s="43">
        <f t="shared" si="13"/>
        <v>6.8134E-2</v>
      </c>
      <c r="M53" t="s">
        <v>313</v>
      </c>
      <c r="Z53" t="s">
        <v>314</v>
      </c>
    </row>
    <row r="54" spans="1:39" x14ac:dyDescent="0.2">
      <c r="A54" s="4">
        <v>39252</v>
      </c>
      <c r="D54">
        <v>241</v>
      </c>
      <c r="E54" s="43">
        <f t="shared" si="12"/>
        <v>3.3756870000000001</v>
      </c>
      <c r="G54">
        <v>1.61</v>
      </c>
      <c r="H54" s="43">
        <f t="shared" si="13"/>
        <v>4.9861700000000002E-2</v>
      </c>
      <c r="M54" t="s">
        <v>267</v>
      </c>
      <c r="N54" t="s">
        <v>268</v>
      </c>
      <c r="O54" t="s">
        <v>269</v>
      </c>
      <c r="P54" t="s">
        <v>270</v>
      </c>
      <c r="Z54" t="s">
        <v>267</v>
      </c>
      <c r="AA54" t="s">
        <v>268</v>
      </c>
      <c r="AB54" t="s">
        <v>269</v>
      </c>
      <c r="AC54" t="s">
        <v>270</v>
      </c>
    </row>
    <row r="55" spans="1:39" x14ac:dyDescent="0.2">
      <c r="A55" s="4">
        <v>39268</v>
      </c>
      <c r="D55">
        <v>209</v>
      </c>
      <c r="E55" s="43">
        <f t="shared" si="12"/>
        <v>2.9274629999999999</v>
      </c>
      <c r="G55">
        <v>2.94</v>
      </c>
      <c r="H55" s="43">
        <f t="shared" si="13"/>
        <v>9.1051800000000002E-2</v>
      </c>
      <c r="L55" t="s">
        <v>261</v>
      </c>
      <c r="M55">
        <v>4.0566666666666658</v>
      </c>
      <c r="N55">
        <v>3.9133333333333327</v>
      </c>
      <c r="O55">
        <v>2.9750000000000001</v>
      </c>
      <c r="P55">
        <v>2.84</v>
      </c>
      <c r="Q55">
        <v>1</v>
      </c>
      <c r="R55">
        <v>3</v>
      </c>
      <c r="Y55" t="s">
        <v>261</v>
      </c>
      <c r="Z55">
        <v>2.6666666666666668E-2</v>
      </c>
      <c r="AA55">
        <v>6.6666666666666666E-2</v>
      </c>
      <c r="AB55">
        <v>5.5E-2</v>
      </c>
      <c r="AC55">
        <v>0.05</v>
      </c>
      <c r="AD55">
        <v>0.05</v>
      </c>
      <c r="AE55">
        <v>0.1</v>
      </c>
    </row>
    <row r="56" spans="1:39" x14ac:dyDescent="0.2">
      <c r="A56" s="4">
        <v>39280</v>
      </c>
      <c r="D56">
        <v>197</v>
      </c>
      <c r="E56" s="43">
        <f t="shared" si="12"/>
        <v>2.759379</v>
      </c>
      <c r="G56">
        <v>3.11</v>
      </c>
      <c r="H56" s="43">
        <f t="shared" si="13"/>
        <v>9.6316700000000005E-2</v>
      </c>
      <c r="L56" t="s">
        <v>255</v>
      </c>
      <c r="M56">
        <v>3.8820400500000005</v>
      </c>
      <c r="N56">
        <v>3.6243112499999999</v>
      </c>
      <c r="O56">
        <v>3.0360172500000004</v>
      </c>
      <c r="P56">
        <v>2.152409</v>
      </c>
      <c r="Q56">
        <v>1</v>
      </c>
      <c r="R56">
        <v>3</v>
      </c>
      <c r="Y56" t="s">
        <v>255</v>
      </c>
      <c r="Z56">
        <v>4.7616374999999989E-2</v>
      </c>
      <c r="AA56">
        <v>6.8792112500000002E-2</v>
      </c>
      <c r="AB56">
        <v>5.9926950000000007E-2</v>
      </c>
      <c r="AC56">
        <v>5.8326833333333328E-2</v>
      </c>
      <c r="AD56">
        <v>0.05</v>
      </c>
      <c r="AE56">
        <v>0.1</v>
      </c>
    </row>
    <row r="57" spans="1:39" x14ac:dyDescent="0.2">
      <c r="A57" s="4">
        <v>39294</v>
      </c>
      <c r="D57">
        <v>191</v>
      </c>
      <c r="E57" s="43">
        <f t="shared" si="12"/>
        <v>2.6753369999999999</v>
      </c>
      <c r="G57">
        <v>2.2200000000000002</v>
      </c>
      <c r="H57" s="43">
        <f t="shared" si="13"/>
        <v>6.8753400000000006E-2</v>
      </c>
      <c r="L57" t="s">
        <v>256</v>
      </c>
      <c r="M57">
        <v>3.5337232849999998</v>
      </c>
      <c r="N57">
        <v>3.9967226249999999</v>
      </c>
      <c r="O57">
        <v>2.2558348875000003</v>
      </c>
      <c r="P57">
        <v>1.4270798500000001</v>
      </c>
      <c r="Q57">
        <v>1</v>
      </c>
      <c r="R57">
        <v>3</v>
      </c>
      <c r="Y57" t="s">
        <v>256</v>
      </c>
      <c r="Z57">
        <v>5.1708409999999996E-2</v>
      </c>
      <c r="AA57">
        <v>8.3101375000000005E-2</v>
      </c>
      <c r="AB57">
        <v>6.8120731249999997E-2</v>
      </c>
      <c r="AC57">
        <v>4.7900266666666663E-2</v>
      </c>
      <c r="AD57">
        <v>0.05</v>
      </c>
      <c r="AE57">
        <v>0.1</v>
      </c>
    </row>
    <row r="58" spans="1:39" x14ac:dyDescent="0.2">
      <c r="A58" s="4">
        <v>39308</v>
      </c>
      <c r="D58">
        <v>176</v>
      </c>
      <c r="E58" s="43">
        <f t="shared" si="12"/>
        <v>2.4652319999999999</v>
      </c>
      <c r="G58">
        <v>2.2200000000000002</v>
      </c>
      <c r="H58" s="43">
        <f t="shared" si="13"/>
        <v>6.8753400000000006E-2</v>
      </c>
      <c r="L58" t="s">
        <v>257</v>
      </c>
      <c r="M58">
        <v>2.8936905666666664</v>
      </c>
      <c r="N58">
        <v>2.9642313749999998</v>
      </c>
      <c r="O58">
        <v>1.54189569</v>
      </c>
      <c r="P58">
        <v>1.53820205</v>
      </c>
      <c r="Q58">
        <v>1</v>
      </c>
      <c r="R58">
        <v>3</v>
      </c>
      <c r="Y58" t="s">
        <v>257</v>
      </c>
      <c r="Z58">
        <v>6.8065177777777791E-2</v>
      </c>
      <c r="AA58">
        <v>6.2094850000000007E-2</v>
      </c>
      <c r="AB58">
        <v>6.5811250000000002E-2</v>
      </c>
      <c r="AC58">
        <v>4.4700033333333333E-2</v>
      </c>
      <c r="AD58">
        <v>0.05</v>
      </c>
      <c r="AE58">
        <v>0.1</v>
      </c>
    </row>
    <row r="59" spans="1:39" x14ac:dyDescent="0.2">
      <c r="A59" s="4">
        <v>39322</v>
      </c>
      <c r="D59">
        <v>192</v>
      </c>
      <c r="E59" s="43">
        <f t="shared" si="12"/>
        <v>2.6893440000000002</v>
      </c>
      <c r="G59">
        <v>1.64</v>
      </c>
      <c r="H59" s="43">
        <f t="shared" si="13"/>
        <v>5.0790799999999997E-2</v>
      </c>
      <c r="L59" t="s">
        <v>258</v>
      </c>
      <c r="M59">
        <v>2.2195037545454546</v>
      </c>
      <c r="N59">
        <v>2.314141625</v>
      </c>
      <c r="O59">
        <v>1.2702348000000003</v>
      </c>
      <c r="P59">
        <v>0.83792986666666669</v>
      </c>
      <c r="Q59">
        <v>1</v>
      </c>
      <c r="R59">
        <v>3</v>
      </c>
      <c r="Y59" t="s">
        <v>258</v>
      </c>
      <c r="Z59">
        <v>8.4840004545454539E-2</v>
      </c>
      <c r="AA59">
        <v>7.8420570833333342E-2</v>
      </c>
      <c r="AB59">
        <v>6.7536721428571408E-2</v>
      </c>
      <c r="AC59">
        <v>5.990974444444444E-2</v>
      </c>
      <c r="AD59">
        <v>0.05</v>
      </c>
      <c r="AE59">
        <v>0.1</v>
      </c>
    </row>
    <row r="60" spans="1:39" x14ac:dyDescent="0.2">
      <c r="A60" s="4">
        <v>39336</v>
      </c>
      <c r="D60">
        <v>206</v>
      </c>
      <c r="E60" s="43">
        <f t="shared" si="12"/>
        <v>2.8854420000000003</v>
      </c>
      <c r="G60">
        <v>2.06</v>
      </c>
      <c r="H60" s="43">
        <f t="shared" si="13"/>
        <v>6.3798199999999999E-2</v>
      </c>
      <c r="L60" t="s">
        <v>262</v>
      </c>
      <c r="M60">
        <v>2.1966651499999998</v>
      </c>
      <c r="N60">
        <v>2.7033510000000001</v>
      </c>
      <c r="O60">
        <v>1.16561585</v>
      </c>
      <c r="P60">
        <v>0.86213084999999989</v>
      </c>
      <c r="Q60">
        <v>1</v>
      </c>
      <c r="R60">
        <v>3</v>
      </c>
      <c r="Y60" t="s">
        <v>262</v>
      </c>
      <c r="Z60">
        <v>6.7779059090909075E-2</v>
      </c>
      <c r="AA60">
        <v>7.4134437499999997E-2</v>
      </c>
      <c r="AB60">
        <v>6.2275508333333333E-2</v>
      </c>
      <c r="AC60">
        <v>4.8313200000000001E-2</v>
      </c>
      <c r="AD60">
        <v>0.05</v>
      </c>
      <c r="AE60">
        <v>0.1</v>
      </c>
    </row>
    <row r="61" spans="1:39" x14ac:dyDescent="0.2">
      <c r="A61" s="4">
        <v>39350</v>
      </c>
      <c r="D61">
        <v>224</v>
      </c>
      <c r="E61" s="43">
        <f t="shared" si="12"/>
        <v>3.1375679999999999</v>
      </c>
      <c r="G61">
        <v>1.76</v>
      </c>
      <c r="H61" s="43">
        <f t="shared" si="13"/>
        <v>5.4507199999999999E-2</v>
      </c>
      <c r="L61" t="s">
        <v>259</v>
      </c>
      <c r="M61">
        <v>2.1714908272727276</v>
      </c>
      <c r="N61">
        <v>3.0675330000000001</v>
      </c>
      <c r="O61">
        <v>1.4222107499999999</v>
      </c>
      <c r="P61">
        <v>1.1014171000000001</v>
      </c>
      <c r="Q61">
        <v>1</v>
      </c>
      <c r="R61">
        <v>3</v>
      </c>
      <c r="Y61" t="s">
        <v>259</v>
      </c>
      <c r="Z61">
        <v>6.0359627272727277E-2</v>
      </c>
      <c r="AA61">
        <v>8.4277112499999987E-2</v>
      </c>
      <c r="AB61">
        <v>6.5502664285714288E-2</v>
      </c>
      <c r="AC61">
        <v>5.6759183333333331E-2</v>
      </c>
      <c r="AD61">
        <v>0.05</v>
      </c>
      <c r="AE61">
        <v>0.1</v>
      </c>
    </row>
    <row r="62" spans="1:39" x14ac:dyDescent="0.2">
      <c r="A62" s="4">
        <v>39364</v>
      </c>
      <c r="D62">
        <v>251</v>
      </c>
      <c r="E62" s="43">
        <f t="shared" si="12"/>
        <v>3.5157570000000002</v>
      </c>
      <c r="G62">
        <v>1.44</v>
      </c>
      <c r="H62" s="43">
        <f t="shared" si="13"/>
        <v>4.4596799999999999E-2</v>
      </c>
      <c r="L62" t="s">
        <v>260</v>
      </c>
      <c r="M62">
        <v>2.6142220550000004</v>
      </c>
      <c r="N62">
        <v>4.0060020000000005</v>
      </c>
      <c r="O62">
        <v>1.6330611999999998</v>
      </c>
      <c r="P62">
        <v>1.193746575</v>
      </c>
      <c r="Q62">
        <v>1</v>
      </c>
      <c r="R62">
        <v>3</v>
      </c>
      <c r="Y62" t="s">
        <v>260</v>
      </c>
      <c r="Z62">
        <v>6.6086669999999986E-2</v>
      </c>
      <c r="AA62">
        <v>9.86781625E-2</v>
      </c>
      <c r="AB62">
        <v>6.5601585714285718E-2</v>
      </c>
      <c r="AC62">
        <v>6.0623774999999991E-2</v>
      </c>
      <c r="AD62">
        <v>0.05</v>
      </c>
      <c r="AE62">
        <v>0.1</v>
      </c>
    </row>
    <row r="63" spans="1:39" x14ac:dyDescent="0.2">
      <c r="A63" s="4">
        <v>39378</v>
      </c>
      <c r="D63">
        <v>250</v>
      </c>
      <c r="E63" s="43">
        <f t="shared" si="12"/>
        <v>3.5017499999999999</v>
      </c>
      <c r="G63">
        <v>1.27</v>
      </c>
      <c r="H63" s="43">
        <f t="shared" si="13"/>
        <v>3.9331899999999996E-2</v>
      </c>
      <c r="L63" t="s">
        <v>263</v>
      </c>
      <c r="M63">
        <v>2.8062757</v>
      </c>
      <c r="N63">
        <v>3.9693363750000006</v>
      </c>
      <c r="O63">
        <v>2.3385628399999994</v>
      </c>
      <c r="P63">
        <v>1.0950557333333333</v>
      </c>
      <c r="Q63">
        <v>1</v>
      </c>
      <c r="R63">
        <v>3</v>
      </c>
      <c r="Y63" t="s">
        <v>263</v>
      </c>
      <c r="Z63">
        <v>6.4416725000000022E-2</v>
      </c>
      <c r="AA63">
        <v>6.3256224999999999E-2</v>
      </c>
      <c r="AB63">
        <v>4.8479349999999997E-2</v>
      </c>
      <c r="AC63">
        <v>6.0543433333333341E-2</v>
      </c>
      <c r="AD63">
        <v>0.05</v>
      </c>
      <c r="AE63">
        <v>0.1</v>
      </c>
    </row>
    <row r="64" spans="1:39" x14ac:dyDescent="0.2">
      <c r="A64" s="4">
        <v>39392</v>
      </c>
      <c r="L64" t="s">
        <v>264</v>
      </c>
      <c r="M64">
        <v>2.6583333333333337</v>
      </c>
      <c r="N64">
        <v>4.8425000000000002</v>
      </c>
      <c r="O64">
        <v>2.645</v>
      </c>
      <c r="Q64">
        <v>1</v>
      </c>
      <c r="R64">
        <v>3</v>
      </c>
      <c r="Y64" t="s">
        <v>264</v>
      </c>
      <c r="Z64">
        <v>3.1876842857142859E-2</v>
      </c>
      <c r="AA64">
        <v>6.5000000000000002E-2</v>
      </c>
      <c r="AB64">
        <v>5.2499999999999998E-2</v>
      </c>
      <c r="AD64">
        <v>0.05</v>
      </c>
      <c r="AE64">
        <v>0.1</v>
      </c>
    </row>
    <row r="65" spans="1:9" x14ac:dyDescent="0.2">
      <c r="A65" s="4">
        <v>39405</v>
      </c>
      <c r="D65">
        <v>351</v>
      </c>
      <c r="E65" s="43">
        <f t="shared" si="12"/>
        <v>4.9164570000000003</v>
      </c>
      <c r="G65">
        <v>0.95</v>
      </c>
      <c r="H65" s="43">
        <f>(G65*30.97)*0.001</f>
        <v>2.94215E-2</v>
      </c>
    </row>
    <row r="66" spans="1:9" x14ac:dyDescent="0.2">
      <c r="A66" s="4">
        <v>39420</v>
      </c>
      <c r="D66">
        <v>308</v>
      </c>
      <c r="E66" s="43">
        <f t="shared" si="12"/>
        <v>4.3141559999999997</v>
      </c>
      <c r="G66">
        <v>0.97</v>
      </c>
      <c r="H66" s="43">
        <f>(G66*30.97)*0.001</f>
        <v>3.0040899999999999E-2</v>
      </c>
    </row>
    <row r="67" spans="1:9" x14ac:dyDescent="0.2">
      <c r="C67" s="67">
        <f>AVERAGE(E49:E66)</f>
        <v>3.4926866470588229</v>
      </c>
      <c r="I67" s="67">
        <f>AVERAGE(H48:H66)</f>
        <v>5.3632752941176469E-2</v>
      </c>
    </row>
    <row r="70" spans="1:9" x14ac:dyDescent="0.2">
      <c r="A70" s="4">
        <v>39168</v>
      </c>
      <c r="B70" t="s">
        <v>33</v>
      </c>
      <c r="C70" s="58" t="s">
        <v>34</v>
      </c>
      <c r="D70">
        <v>256</v>
      </c>
      <c r="E70" s="43">
        <f>(D70*14.007)*(0.001)</f>
        <v>3.5857920000000001</v>
      </c>
      <c r="G70">
        <v>1.17</v>
      </c>
      <c r="H70" s="43">
        <f>(G70*30.97)*0.001</f>
        <v>3.6234899999999994E-2</v>
      </c>
    </row>
    <row r="71" spans="1:9" x14ac:dyDescent="0.2">
      <c r="A71" s="4">
        <v>39182</v>
      </c>
      <c r="D71">
        <v>287</v>
      </c>
      <c r="E71" s="43">
        <f>(D71*14.007)*(0.001)</f>
        <v>4.0200089999999999</v>
      </c>
      <c r="G71">
        <v>1.03</v>
      </c>
      <c r="H71" s="43">
        <f>(G71*30.97)*0.001</f>
        <v>3.18991E-2</v>
      </c>
    </row>
    <row r="72" spans="1:9" x14ac:dyDescent="0.2">
      <c r="A72" s="4">
        <v>39196</v>
      </c>
      <c r="D72">
        <v>236</v>
      </c>
      <c r="E72" s="43">
        <f>(D72*14.007)*(0.001)</f>
        <v>3.3056520000000003</v>
      </c>
      <c r="G72">
        <v>1.94</v>
      </c>
      <c r="H72" s="43">
        <f>(G72*30.97)*0.001</f>
        <v>6.0081799999999998E-2</v>
      </c>
    </row>
    <row r="73" spans="1:9" x14ac:dyDescent="0.2">
      <c r="A73" s="4">
        <v>39210</v>
      </c>
      <c r="D73">
        <v>300</v>
      </c>
      <c r="E73" s="43">
        <f>(D73*14.007)*(0.001)</f>
        <v>4.2020999999999997</v>
      </c>
      <c r="G73">
        <v>2.57</v>
      </c>
      <c r="H73" s="43">
        <f>(G73*30.97)*0.001</f>
        <v>7.9592899999999994E-2</v>
      </c>
    </row>
    <row r="74" spans="1:9" x14ac:dyDescent="0.2">
      <c r="A74" s="4">
        <v>39224</v>
      </c>
    </row>
    <row r="75" spans="1:9" x14ac:dyDescent="0.2">
      <c r="A75" s="4">
        <v>39238</v>
      </c>
    </row>
    <row r="76" spans="1:9" x14ac:dyDescent="0.2">
      <c r="A76" s="4">
        <v>39252</v>
      </c>
      <c r="D76">
        <v>208</v>
      </c>
      <c r="E76" s="43">
        <f>(D76*14.007)*(0.001)</f>
        <v>2.913456</v>
      </c>
      <c r="G76">
        <v>1.48</v>
      </c>
      <c r="H76" s="43">
        <f>(G76*30.97)*0.001</f>
        <v>4.5835599999999997E-2</v>
      </c>
    </row>
    <row r="77" spans="1:9" x14ac:dyDescent="0.2">
      <c r="A77" s="4">
        <v>39268</v>
      </c>
    </row>
    <row r="78" spans="1:9" x14ac:dyDescent="0.2">
      <c r="A78" s="4">
        <v>39280</v>
      </c>
    </row>
    <row r="79" spans="1:9" x14ac:dyDescent="0.2">
      <c r="A79" s="4">
        <v>39294</v>
      </c>
      <c r="D79">
        <v>151</v>
      </c>
      <c r="E79" s="43">
        <f t="shared" ref="E79:E88" si="14">(D79*14.007)*(0.001)</f>
        <v>2.1150569999999997</v>
      </c>
      <c r="G79">
        <v>2.41</v>
      </c>
      <c r="H79" s="43">
        <f t="shared" ref="H79:H88" si="15">(G79*30.97)*0.001</f>
        <v>7.4637700000000001E-2</v>
      </c>
    </row>
    <row r="80" spans="1:9" x14ac:dyDescent="0.2">
      <c r="A80" s="4">
        <v>39308</v>
      </c>
      <c r="D80">
        <v>178</v>
      </c>
      <c r="E80" s="43">
        <f t="shared" si="14"/>
        <v>2.4932460000000001</v>
      </c>
      <c r="G80">
        <v>2.2599999999999998</v>
      </c>
      <c r="H80" s="43">
        <f t="shared" si="15"/>
        <v>6.9992200000000004E-2</v>
      </c>
    </row>
    <row r="81" spans="1:9" x14ac:dyDescent="0.2">
      <c r="A81" s="4">
        <v>39322</v>
      </c>
      <c r="D81">
        <v>213</v>
      </c>
      <c r="E81" s="43">
        <f t="shared" si="14"/>
        <v>2.9834909999999999</v>
      </c>
      <c r="G81">
        <v>1.88</v>
      </c>
      <c r="H81" s="43">
        <f t="shared" si="15"/>
        <v>5.82236E-2</v>
      </c>
    </row>
    <row r="82" spans="1:9" x14ac:dyDescent="0.2">
      <c r="A82" s="4">
        <v>39336</v>
      </c>
      <c r="D82">
        <v>223</v>
      </c>
      <c r="E82" s="43">
        <f t="shared" si="14"/>
        <v>3.123561</v>
      </c>
      <c r="G82">
        <v>2.38</v>
      </c>
      <c r="H82" s="43">
        <f t="shared" si="15"/>
        <v>7.3708599999999985E-2</v>
      </c>
    </row>
    <row r="83" spans="1:9" x14ac:dyDescent="0.2">
      <c r="A83" s="4">
        <v>39350</v>
      </c>
      <c r="D83">
        <v>233</v>
      </c>
      <c r="E83" s="43">
        <f t="shared" si="14"/>
        <v>3.2636309999999997</v>
      </c>
      <c r="G83">
        <v>1.73</v>
      </c>
      <c r="H83" s="43">
        <f t="shared" si="15"/>
        <v>5.3578100000000003E-2</v>
      </c>
    </row>
    <row r="84" spans="1:9" x14ac:dyDescent="0.2">
      <c r="A84" s="4">
        <v>39364</v>
      </c>
      <c r="D84">
        <v>241</v>
      </c>
      <c r="E84" s="43">
        <f t="shared" si="14"/>
        <v>3.3756870000000001</v>
      </c>
      <c r="G84">
        <v>2.64</v>
      </c>
      <c r="H84" s="43">
        <f t="shared" si="15"/>
        <v>8.1760800000000008E-2</v>
      </c>
    </row>
    <row r="85" spans="1:9" x14ac:dyDescent="0.2">
      <c r="A85" s="4">
        <v>39378</v>
      </c>
      <c r="D85">
        <v>254</v>
      </c>
      <c r="E85" s="43">
        <f t="shared" si="14"/>
        <v>3.5577779999999999</v>
      </c>
      <c r="G85">
        <v>3.26</v>
      </c>
      <c r="H85" s="43">
        <f t="shared" si="15"/>
        <v>0.1009622</v>
      </c>
    </row>
    <row r="86" spans="1:9" x14ac:dyDescent="0.2">
      <c r="A86" s="4">
        <v>39392</v>
      </c>
      <c r="D86">
        <v>250</v>
      </c>
      <c r="E86" s="43">
        <f t="shared" si="14"/>
        <v>3.5017499999999999</v>
      </c>
      <c r="G86">
        <v>1.77</v>
      </c>
      <c r="H86" s="43">
        <f t="shared" si="15"/>
        <v>5.4816899999999995E-2</v>
      </c>
    </row>
    <row r="87" spans="1:9" x14ac:dyDescent="0.2">
      <c r="A87" s="4">
        <v>39405</v>
      </c>
      <c r="D87">
        <v>334</v>
      </c>
      <c r="E87" s="43">
        <f t="shared" si="14"/>
        <v>4.6783380000000001</v>
      </c>
      <c r="G87">
        <v>1.41</v>
      </c>
      <c r="H87" s="43">
        <f t="shared" si="15"/>
        <v>4.3667699999999997E-2</v>
      </c>
    </row>
    <row r="88" spans="1:9" x14ac:dyDescent="0.2">
      <c r="A88" s="4">
        <v>39420</v>
      </c>
      <c r="D88">
        <v>348</v>
      </c>
      <c r="E88" s="43">
        <f t="shared" si="14"/>
        <v>4.8744360000000002</v>
      </c>
      <c r="G88">
        <v>2.0099999999999998</v>
      </c>
      <c r="H88" s="43">
        <f t="shared" si="15"/>
        <v>6.2249699999999991E-2</v>
      </c>
    </row>
    <row r="89" spans="1:9" x14ac:dyDescent="0.2">
      <c r="C89" s="67">
        <f>AVERAGE(E70:E88)</f>
        <v>3.4662655999999998</v>
      </c>
      <c r="I89" s="67">
        <f>AVERAGE(H70:H88)</f>
        <v>6.1816119999999988E-2</v>
      </c>
    </row>
    <row r="91" spans="1:9" x14ac:dyDescent="0.2">
      <c r="A91" s="4">
        <v>39168</v>
      </c>
      <c r="B91" t="s">
        <v>37</v>
      </c>
      <c r="C91" s="58" t="s">
        <v>38</v>
      </c>
    </row>
    <row r="92" spans="1:9" x14ac:dyDescent="0.2">
      <c r="A92" s="4">
        <v>39182</v>
      </c>
      <c r="D92">
        <v>278</v>
      </c>
      <c r="E92" s="43">
        <f t="shared" ref="E92:E97" si="16">(D92*14.007)*(0.001)</f>
        <v>3.8939460000000001</v>
      </c>
      <c r="G92">
        <v>0.62</v>
      </c>
      <c r="H92" s="43">
        <f t="shared" ref="H92:H97" si="17">(G92*30.97)*0.001</f>
        <v>1.92014E-2</v>
      </c>
    </row>
    <row r="93" spans="1:9" x14ac:dyDescent="0.2">
      <c r="A93" s="4">
        <v>39196</v>
      </c>
      <c r="D93">
        <v>249</v>
      </c>
      <c r="E93" s="43">
        <f t="shared" si="16"/>
        <v>3.487743</v>
      </c>
      <c r="G93">
        <v>1.1399999999999999</v>
      </c>
      <c r="H93" s="43">
        <f t="shared" si="17"/>
        <v>3.5305799999999998E-2</v>
      </c>
    </row>
    <row r="94" spans="1:9" x14ac:dyDescent="0.2">
      <c r="A94" s="4">
        <v>39210</v>
      </c>
      <c r="D94">
        <v>251</v>
      </c>
      <c r="E94" s="43">
        <f t="shared" si="16"/>
        <v>3.5157570000000002</v>
      </c>
      <c r="G94">
        <v>0.63</v>
      </c>
      <c r="H94" s="43">
        <f t="shared" si="17"/>
        <v>1.95111E-2</v>
      </c>
    </row>
    <row r="95" spans="1:9" x14ac:dyDescent="0.2">
      <c r="A95" s="4">
        <v>39224</v>
      </c>
      <c r="D95">
        <v>239</v>
      </c>
      <c r="E95" s="43">
        <f t="shared" si="16"/>
        <v>3.3476729999999999</v>
      </c>
      <c r="G95">
        <v>0.87</v>
      </c>
      <c r="H95" s="43">
        <f t="shared" si="17"/>
        <v>2.69439E-2</v>
      </c>
    </row>
    <row r="96" spans="1:9" x14ac:dyDescent="0.2">
      <c r="A96" s="4">
        <v>39238</v>
      </c>
      <c r="D96">
        <v>192</v>
      </c>
      <c r="E96" s="43">
        <f t="shared" si="16"/>
        <v>2.6893440000000002</v>
      </c>
      <c r="G96">
        <v>1.04</v>
      </c>
      <c r="H96" s="43">
        <f t="shared" si="17"/>
        <v>3.2208799999999996E-2</v>
      </c>
    </row>
    <row r="97" spans="1:9" x14ac:dyDescent="0.2">
      <c r="A97" s="4">
        <v>39252</v>
      </c>
      <c r="D97">
        <v>113</v>
      </c>
      <c r="E97" s="43">
        <f t="shared" si="16"/>
        <v>1.5827910000000001</v>
      </c>
      <c r="G97">
        <v>0.95</v>
      </c>
      <c r="H97" s="43">
        <f t="shared" si="17"/>
        <v>2.94215E-2</v>
      </c>
    </row>
    <row r="98" spans="1:9" x14ac:dyDescent="0.2">
      <c r="A98" s="4">
        <v>39268</v>
      </c>
    </row>
    <row r="99" spans="1:9" x14ac:dyDescent="0.2">
      <c r="A99" s="4">
        <v>39280</v>
      </c>
      <c r="C99" s="58" t="s">
        <v>315</v>
      </c>
    </row>
    <row r="100" spans="1:9" x14ac:dyDescent="0.2">
      <c r="A100" s="4">
        <v>39294</v>
      </c>
      <c r="D100">
        <v>37.4</v>
      </c>
      <c r="E100" s="43">
        <f t="shared" ref="E100:E107" si="18">(D100*14.007)*(0.001)</f>
        <v>0.52386180000000004</v>
      </c>
      <c r="G100">
        <v>0.82</v>
      </c>
      <c r="H100" s="43">
        <f t="shared" ref="H100:H107" si="19">(G100*30.97)*0.001</f>
        <v>2.5395399999999999E-2</v>
      </c>
    </row>
    <row r="101" spans="1:9" x14ac:dyDescent="0.2">
      <c r="A101" s="4">
        <v>39308</v>
      </c>
      <c r="D101">
        <v>37.799999999999997</v>
      </c>
      <c r="E101" s="43">
        <f t="shared" si="18"/>
        <v>0.52946459999999995</v>
      </c>
      <c r="G101">
        <v>1.25</v>
      </c>
      <c r="H101" s="43">
        <f t="shared" si="19"/>
        <v>3.8712499999999997E-2</v>
      </c>
    </row>
    <row r="102" spans="1:9" x14ac:dyDescent="0.2">
      <c r="A102" s="4">
        <v>39322</v>
      </c>
      <c r="D102">
        <v>25.7</v>
      </c>
      <c r="E102" s="43">
        <f t="shared" si="18"/>
        <v>0.35997990000000002</v>
      </c>
      <c r="G102">
        <v>0.55000000000000004</v>
      </c>
      <c r="H102" s="43">
        <f t="shared" si="19"/>
        <v>1.70335E-2</v>
      </c>
    </row>
    <row r="103" spans="1:9" x14ac:dyDescent="0.2">
      <c r="A103" s="4">
        <v>39336</v>
      </c>
      <c r="D103">
        <v>27.3</v>
      </c>
      <c r="E103" s="43">
        <f t="shared" si="18"/>
        <v>0.38239109999999998</v>
      </c>
      <c r="G103">
        <v>0.43</v>
      </c>
      <c r="H103" s="43">
        <f t="shared" si="19"/>
        <v>1.33171E-2</v>
      </c>
    </row>
    <row r="104" spans="1:9" x14ac:dyDescent="0.2">
      <c r="A104" s="4">
        <v>39350</v>
      </c>
      <c r="D104">
        <v>24</v>
      </c>
      <c r="E104" s="43">
        <f t="shared" si="18"/>
        <v>0.33616800000000002</v>
      </c>
      <c r="G104">
        <v>0.51</v>
      </c>
      <c r="H104" s="43">
        <f t="shared" si="19"/>
        <v>1.5794699999999998E-2</v>
      </c>
    </row>
    <row r="105" spans="1:9" x14ac:dyDescent="0.2">
      <c r="A105" s="4">
        <v>39364</v>
      </c>
      <c r="D105">
        <v>28</v>
      </c>
      <c r="E105" s="43">
        <f t="shared" si="18"/>
        <v>0.39219599999999999</v>
      </c>
      <c r="G105">
        <v>0.65</v>
      </c>
      <c r="H105" s="43">
        <f t="shared" si="19"/>
        <v>2.0130500000000003E-2</v>
      </c>
    </row>
    <row r="106" spans="1:9" x14ac:dyDescent="0.2">
      <c r="A106" s="4">
        <v>39378</v>
      </c>
      <c r="D106">
        <v>44.8</v>
      </c>
      <c r="E106" s="43">
        <f t="shared" si="18"/>
        <v>0.6275136</v>
      </c>
      <c r="G106">
        <v>0.63</v>
      </c>
      <c r="H106" s="43">
        <f t="shared" si="19"/>
        <v>1.95111E-2</v>
      </c>
    </row>
    <row r="107" spans="1:9" x14ac:dyDescent="0.2">
      <c r="A107" s="4">
        <v>39392</v>
      </c>
      <c r="D107">
        <v>74.8</v>
      </c>
      <c r="E107" s="43">
        <f t="shared" si="18"/>
        <v>1.0477236000000001</v>
      </c>
      <c r="G107">
        <v>0.64</v>
      </c>
      <c r="H107" s="43">
        <f t="shared" si="19"/>
        <v>1.98208E-2</v>
      </c>
    </row>
    <row r="108" spans="1:9" x14ac:dyDescent="0.2">
      <c r="A108" s="4">
        <v>39405</v>
      </c>
    </row>
    <row r="109" spans="1:9" x14ac:dyDescent="0.2">
      <c r="A109" s="4">
        <v>39420</v>
      </c>
      <c r="C109" s="58" t="s">
        <v>316</v>
      </c>
    </row>
    <row r="110" spans="1:9" x14ac:dyDescent="0.2">
      <c r="C110" s="67">
        <f>AVERAGE(E92:E109)</f>
        <v>1.6226109</v>
      </c>
      <c r="I110" s="67">
        <f>AVERAGE(H91:H109)</f>
        <v>2.3736292857142856E-2</v>
      </c>
    </row>
    <row r="113" spans="1:8" x14ac:dyDescent="0.2">
      <c r="A113" s="4">
        <v>39168</v>
      </c>
      <c r="B113" t="s">
        <v>40</v>
      </c>
      <c r="C113" s="58" t="s">
        <v>41</v>
      </c>
    </row>
    <row r="114" spans="1:8" x14ac:dyDescent="0.2">
      <c r="A114" s="4">
        <v>39182</v>
      </c>
    </row>
    <row r="115" spans="1:8" x14ac:dyDescent="0.2">
      <c r="A115" s="4">
        <v>39196</v>
      </c>
    </row>
    <row r="116" spans="1:8" x14ac:dyDescent="0.2">
      <c r="A116" s="4">
        <v>39210</v>
      </c>
    </row>
    <row r="117" spans="1:8" x14ac:dyDescent="0.2">
      <c r="A117" s="4">
        <v>39224</v>
      </c>
      <c r="D117">
        <v>200</v>
      </c>
      <c r="E117" s="43">
        <f>(D117*14.007)*(0.001)</f>
        <v>2.8014000000000001</v>
      </c>
      <c r="G117">
        <v>1.1599999999999999</v>
      </c>
      <c r="H117" s="43">
        <f>(G117*30.97)*0.001</f>
        <v>3.5925199999999997E-2</v>
      </c>
    </row>
    <row r="118" spans="1:8" x14ac:dyDescent="0.2">
      <c r="A118" s="4">
        <v>39238</v>
      </c>
    </row>
    <row r="119" spans="1:8" x14ac:dyDescent="0.2">
      <c r="A119" s="4">
        <v>39252</v>
      </c>
    </row>
    <row r="120" spans="1:8" x14ac:dyDescent="0.2">
      <c r="A120" s="4">
        <v>39268</v>
      </c>
    </row>
    <row r="121" spans="1:8" x14ac:dyDescent="0.2">
      <c r="A121" s="4">
        <v>39280</v>
      </c>
      <c r="D121">
        <v>50.2</v>
      </c>
      <c r="E121" s="43">
        <f>(D121*14.007)*(0.001)</f>
        <v>0.70315139999999998</v>
      </c>
      <c r="G121">
        <v>0.97</v>
      </c>
      <c r="H121" s="43">
        <f>(G121*30.97)*0.001</f>
        <v>3.0040899999999999E-2</v>
      </c>
    </row>
    <row r="122" spans="1:8" x14ac:dyDescent="0.2">
      <c r="A122" s="4">
        <v>39294</v>
      </c>
      <c r="D122">
        <v>67.3</v>
      </c>
      <c r="E122" s="43">
        <f>(D122*14.007)*(0.001)</f>
        <v>0.94267109999999998</v>
      </c>
      <c r="G122">
        <v>1.22</v>
      </c>
      <c r="H122" s="43">
        <f>(G122*30.97)*0.001</f>
        <v>3.7783400000000002E-2</v>
      </c>
    </row>
    <row r="123" spans="1:8" x14ac:dyDescent="0.2">
      <c r="A123" s="4">
        <v>39308</v>
      </c>
      <c r="D123">
        <v>54.3</v>
      </c>
      <c r="E123" s="43">
        <f>(D123*14.007)*(0.001)</f>
        <v>0.76058009999999987</v>
      </c>
      <c r="G123">
        <v>1.56</v>
      </c>
      <c r="H123" s="43">
        <f>(G123*30.97)*0.001</f>
        <v>4.8313200000000001E-2</v>
      </c>
    </row>
    <row r="124" spans="1:8" x14ac:dyDescent="0.2">
      <c r="A124" s="4">
        <v>39322</v>
      </c>
    </row>
    <row r="125" spans="1:8" x14ac:dyDescent="0.2">
      <c r="A125" s="4">
        <v>39336</v>
      </c>
      <c r="D125">
        <v>48.9</v>
      </c>
      <c r="E125" s="43">
        <f>(D125*14.007)*(0.001)</f>
        <v>0.68494229999999989</v>
      </c>
      <c r="G125">
        <v>0.59</v>
      </c>
      <c r="H125" s="43">
        <f>(G125*30.97)*0.001</f>
        <v>1.8272299999999998E-2</v>
      </c>
    </row>
    <row r="126" spans="1:8" x14ac:dyDescent="0.2">
      <c r="A126" s="4">
        <v>39350</v>
      </c>
    </row>
    <row r="127" spans="1:8" x14ac:dyDescent="0.2">
      <c r="A127" s="4">
        <v>39364</v>
      </c>
    </row>
    <row r="128" spans="1:8" x14ac:dyDescent="0.2">
      <c r="A128" s="4">
        <v>39378</v>
      </c>
    </row>
    <row r="129" spans="1:9" x14ac:dyDescent="0.2">
      <c r="A129" s="4">
        <v>39392</v>
      </c>
    </row>
    <row r="130" spans="1:9" x14ac:dyDescent="0.2">
      <c r="A130" s="4">
        <v>39405</v>
      </c>
    </row>
    <row r="131" spans="1:9" x14ac:dyDescent="0.2">
      <c r="A131" s="4">
        <v>39420</v>
      </c>
    </row>
    <row r="132" spans="1:9" x14ac:dyDescent="0.2">
      <c r="C132" s="67">
        <f>AVERAGE(E114:E131)</f>
        <v>1.1785489799999997</v>
      </c>
      <c r="I132" s="67">
        <f>AVERAGE(H113:H131)</f>
        <v>3.4067E-2</v>
      </c>
    </row>
    <row r="135" spans="1:9" x14ac:dyDescent="0.2">
      <c r="A135" s="4">
        <v>39168</v>
      </c>
      <c r="B135" t="s">
        <v>42</v>
      </c>
      <c r="C135" s="58" t="s">
        <v>41</v>
      </c>
      <c r="D135">
        <v>238</v>
      </c>
      <c r="E135" s="43">
        <f>(D135*14.007)*(0.001)</f>
        <v>3.3336659999999996</v>
      </c>
      <c r="G135">
        <v>1.3</v>
      </c>
      <c r="H135" s="43">
        <f>(G135*30.97)*0.001</f>
        <v>4.0261000000000005E-2</v>
      </c>
    </row>
    <row r="136" spans="1:9" x14ac:dyDescent="0.2">
      <c r="A136" s="4">
        <v>39182</v>
      </c>
      <c r="D136">
        <v>230</v>
      </c>
      <c r="E136" s="43">
        <f t="shared" ref="E136:E152" si="20">(D136*14.007)*(0.001)</f>
        <v>3.2216100000000001</v>
      </c>
      <c r="G136">
        <v>0.96</v>
      </c>
      <c r="H136" s="43">
        <f t="shared" ref="H136:H152" si="21">(G136*30.97)*0.001</f>
        <v>2.9731199999999999E-2</v>
      </c>
    </row>
    <row r="137" spans="1:9" x14ac:dyDescent="0.2">
      <c r="A137" s="4">
        <v>39196</v>
      </c>
      <c r="D137">
        <v>199</v>
      </c>
      <c r="E137" s="43">
        <f>(D137*14.007)*(0.001)</f>
        <v>2.7873930000000002</v>
      </c>
      <c r="G137">
        <v>1.36</v>
      </c>
      <c r="H137" s="43">
        <f t="shared" si="21"/>
        <v>4.2119200000000002E-2</v>
      </c>
    </row>
    <row r="138" spans="1:9" x14ac:dyDescent="0.2">
      <c r="A138" s="4">
        <v>39210</v>
      </c>
    </row>
    <row r="139" spans="1:9" x14ac:dyDescent="0.2">
      <c r="A139" s="4">
        <v>39224</v>
      </c>
      <c r="D139">
        <v>181</v>
      </c>
      <c r="E139" s="43">
        <f t="shared" si="20"/>
        <v>2.5352669999999997</v>
      </c>
      <c r="G139">
        <v>1.08</v>
      </c>
      <c r="H139" s="43">
        <f t="shared" si="21"/>
        <v>3.3447600000000001E-2</v>
      </c>
    </row>
    <row r="140" spans="1:9" x14ac:dyDescent="0.2">
      <c r="A140" s="4">
        <v>39238</v>
      </c>
      <c r="D140">
        <v>137</v>
      </c>
      <c r="E140" s="43">
        <f t="shared" si="20"/>
        <v>1.9189590000000001</v>
      </c>
      <c r="G140">
        <v>1.3</v>
      </c>
      <c r="H140" s="43">
        <f t="shared" si="21"/>
        <v>4.0261000000000005E-2</v>
      </c>
    </row>
    <row r="141" spans="1:9" x14ac:dyDescent="0.2">
      <c r="A141" s="4">
        <v>39252</v>
      </c>
      <c r="D141">
        <v>90.6</v>
      </c>
      <c r="E141" s="43">
        <f t="shared" si="20"/>
        <v>1.2690341999999999</v>
      </c>
      <c r="G141">
        <v>1.37</v>
      </c>
      <c r="H141" s="43">
        <f t="shared" si="21"/>
        <v>4.2428899999999999E-2</v>
      </c>
    </row>
    <row r="142" spans="1:9" x14ac:dyDescent="0.2">
      <c r="A142" s="4">
        <v>39268</v>
      </c>
      <c r="D142">
        <v>70.099999999999994</v>
      </c>
      <c r="E142" s="43">
        <f t="shared" si="20"/>
        <v>0.98189069999999989</v>
      </c>
      <c r="G142">
        <v>1.42</v>
      </c>
      <c r="H142" s="43">
        <f t="shared" si="21"/>
        <v>4.39774E-2</v>
      </c>
    </row>
    <row r="143" spans="1:9" x14ac:dyDescent="0.2">
      <c r="A143" s="4">
        <v>39280</v>
      </c>
      <c r="D143">
        <v>47.2</v>
      </c>
      <c r="E143" s="43">
        <f t="shared" si="20"/>
        <v>0.66113040000000001</v>
      </c>
      <c r="G143">
        <v>0.87</v>
      </c>
      <c r="H143" s="43">
        <f t="shared" si="21"/>
        <v>2.69439E-2</v>
      </c>
    </row>
    <row r="144" spans="1:9" x14ac:dyDescent="0.2">
      <c r="A144" s="4">
        <v>39294</v>
      </c>
      <c r="D144">
        <v>77.8</v>
      </c>
      <c r="E144" s="43">
        <f t="shared" si="20"/>
        <v>1.0897446</v>
      </c>
      <c r="G144">
        <v>1.45</v>
      </c>
      <c r="H144" s="43">
        <f t="shared" si="21"/>
        <v>4.4906499999999995E-2</v>
      </c>
    </row>
    <row r="145" spans="1:9" x14ac:dyDescent="0.2">
      <c r="A145" s="4">
        <v>39308</v>
      </c>
      <c r="D145">
        <v>37.700000000000003</v>
      </c>
      <c r="E145" s="43">
        <f t="shared" si="20"/>
        <v>0.52806390000000003</v>
      </c>
      <c r="G145">
        <v>1.47</v>
      </c>
      <c r="H145" s="43">
        <f t="shared" si="21"/>
        <v>4.5525900000000001E-2</v>
      </c>
    </row>
    <row r="146" spans="1:9" x14ac:dyDescent="0.2">
      <c r="A146" s="4">
        <v>39322</v>
      </c>
      <c r="D146">
        <v>41.6</v>
      </c>
      <c r="E146" s="43">
        <f t="shared" si="20"/>
        <v>0.58269119999999996</v>
      </c>
      <c r="G146">
        <v>0.95</v>
      </c>
      <c r="H146" s="43">
        <f t="shared" si="21"/>
        <v>2.94215E-2</v>
      </c>
    </row>
    <row r="147" spans="1:9" x14ac:dyDescent="0.2">
      <c r="A147" s="4">
        <v>39336</v>
      </c>
      <c r="D147">
        <v>70.099999999999994</v>
      </c>
      <c r="E147" s="43">
        <f t="shared" si="20"/>
        <v>0.98189069999999989</v>
      </c>
      <c r="G147">
        <v>0.69</v>
      </c>
      <c r="H147" s="43">
        <f t="shared" si="21"/>
        <v>2.1369300000000001E-2</v>
      </c>
    </row>
    <row r="148" spans="1:9" x14ac:dyDescent="0.2">
      <c r="A148" s="4">
        <v>39350</v>
      </c>
      <c r="D148">
        <v>73.099999999999994</v>
      </c>
      <c r="E148" s="43">
        <f t="shared" si="20"/>
        <v>1.0239117</v>
      </c>
      <c r="G148">
        <v>0.68</v>
      </c>
      <c r="H148" s="43">
        <f t="shared" si="21"/>
        <v>2.1059600000000001E-2</v>
      </c>
    </row>
    <row r="149" spans="1:9" x14ac:dyDescent="0.2">
      <c r="A149" s="4">
        <v>39364</v>
      </c>
      <c r="D149">
        <v>96.6</v>
      </c>
      <c r="E149" s="43">
        <f t="shared" si="20"/>
        <v>1.3530762000000001</v>
      </c>
      <c r="G149">
        <v>0.91</v>
      </c>
      <c r="H149" s="43">
        <f t="shared" si="21"/>
        <v>2.8182700000000002E-2</v>
      </c>
    </row>
    <row r="150" spans="1:9" x14ac:dyDescent="0.2">
      <c r="A150" s="4">
        <v>39378</v>
      </c>
      <c r="D150">
        <v>106</v>
      </c>
      <c r="E150" s="43">
        <f t="shared" si="20"/>
        <v>1.484742</v>
      </c>
      <c r="G150">
        <v>0.74</v>
      </c>
      <c r="H150" s="43">
        <f t="shared" si="21"/>
        <v>2.2917799999999999E-2</v>
      </c>
    </row>
    <row r="151" spans="1:9" x14ac:dyDescent="0.2">
      <c r="A151" s="4">
        <v>39392</v>
      </c>
      <c r="D151">
        <v>105</v>
      </c>
      <c r="E151" s="43">
        <f t="shared" si="20"/>
        <v>1.4707349999999999</v>
      </c>
      <c r="G151">
        <v>0.44</v>
      </c>
      <c r="H151" s="43">
        <f t="shared" si="21"/>
        <v>1.36268E-2</v>
      </c>
    </row>
    <row r="152" spans="1:9" x14ac:dyDescent="0.2">
      <c r="A152" s="4">
        <v>39405</v>
      </c>
      <c r="D152">
        <v>172</v>
      </c>
      <c r="E152" s="43">
        <f t="shared" si="20"/>
        <v>2.4092039999999999</v>
      </c>
      <c r="G152">
        <v>0.52</v>
      </c>
      <c r="H152" s="43">
        <f t="shared" si="21"/>
        <v>1.6104399999999998E-2</v>
      </c>
    </row>
    <row r="153" spans="1:9" x14ac:dyDescent="0.2">
      <c r="A153" s="4">
        <v>39420</v>
      </c>
      <c r="C153" s="58" t="s">
        <v>316</v>
      </c>
    </row>
    <row r="154" spans="1:9" x14ac:dyDescent="0.2">
      <c r="C154" s="67">
        <f>AVERAGE(E135:E153)</f>
        <v>1.6254711529411765</v>
      </c>
      <c r="I154" s="67">
        <f>AVERAGE(H135:H153)</f>
        <v>3.1899100000000007E-2</v>
      </c>
    </row>
    <row r="156" spans="1:9" x14ac:dyDescent="0.2">
      <c r="A156" s="4">
        <v>39168</v>
      </c>
      <c r="B156" t="s">
        <v>43</v>
      </c>
      <c r="C156" s="58" t="s">
        <v>44</v>
      </c>
      <c r="D156">
        <v>252</v>
      </c>
      <c r="E156" s="43">
        <f t="shared" ref="E156:E174" si="22">(D156*14.007)*(0.001)</f>
        <v>3.5297640000000001</v>
      </c>
      <c r="G156">
        <v>1.19</v>
      </c>
      <c r="H156" s="43">
        <f t="shared" ref="H156:H174" si="23">(G156*30.97)*0.001</f>
        <v>3.6854299999999993E-2</v>
      </c>
    </row>
    <row r="157" spans="1:9" x14ac:dyDescent="0.2">
      <c r="A157" s="4">
        <v>39182</v>
      </c>
      <c r="D157">
        <v>277</v>
      </c>
      <c r="E157" s="43">
        <f t="shared" si="22"/>
        <v>3.8799389999999998</v>
      </c>
      <c r="G157">
        <v>1.1299999999999999</v>
      </c>
      <c r="H157" s="43">
        <f t="shared" si="23"/>
        <v>3.4996100000000002E-2</v>
      </c>
    </row>
    <row r="158" spans="1:9" x14ac:dyDescent="0.2">
      <c r="A158" s="4">
        <v>39196</v>
      </c>
      <c r="D158">
        <v>284</v>
      </c>
      <c r="E158" s="43">
        <f t="shared" si="22"/>
        <v>3.9779879999999999</v>
      </c>
      <c r="G158">
        <v>1.72</v>
      </c>
      <c r="H158" s="43">
        <f t="shared" si="23"/>
        <v>5.32684E-2</v>
      </c>
    </row>
    <row r="159" spans="1:9" x14ac:dyDescent="0.2">
      <c r="A159" s="4">
        <v>39210</v>
      </c>
      <c r="D159">
        <v>266</v>
      </c>
      <c r="E159" s="43">
        <f t="shared" si="22"/>
        <v>3.7258620000000002</v>
      </c>
      <c r="G159">
        <v>1.25</v>
      </c>
      <c r="H159" s="43">
        <f t="shared" si="23"/>
        <v>3.8712499999999997E-2</v>
      </c>
    </row>
    <row r="160" spans="1:9" x14ac:dyDescent="0.2">
      <c r="A160" s="4">
        <v>39224</v>
      </c>
      <c r="D160">
        <v>276</v>
      </c>
      <c r="E160" s="43">
        <f t="shared" si="22"/>
        <v>3.8659319999999999</v>
      </c>
      <c r="G160">
        <v>1.67</v>
      </c>
      <c r="H160" s="43">
        <f t="shared" si="23"/>
        <v>5.1719899999999999E-2</v>
      </c>
    </row>
    <row r="161" spans="1:9" x14ac:dyDescent="0.2">
      <c r="A161" s="4">
        <v>39238</v>
      </c>
      <c r="D161">
        <v>202</v>
      </c>
      <c r="E161" s="43">
        <f t="shared" si="22"/>
        <v>2.8294139999999999</v>
      </c>
      <c r="G161">
        <v>1.79</v>
      </c>
      <c r="H161" s="43">
        <f t="shared" si="23"/>
        <v>5.5436299999999994E-2</v>
      </c>
    </row>
    <row r="162" spans="1:9" x14ac:dyDescent="0.2">
      <c r="A162" s="4">
        <v>39252</v>
      </c>
      <c r="D162">
        <v>243</v>
      </c>
      <c r="E162" s="43">
        <f t="shared" si="22"/>
        <v>3.4037010000000003</v>
      </c>
      <c r="G162">
        <v>1.35</v>
      </c>
      <c r="H162" s="43">
        <f t="shared" si="23"/>
        <v>4.1809499999999999E-2</v>
      </c>
    </row>
    <row r="163" spans="1:9" x14ac:dyDescent="0.2">
      <c r="A163" s="4">
        <v>39268</v>
      </c>
      <c r="D163">
        <v>192</v>
      </c>
      <c r="E163" s="43">
        <f t="shared" si="22"/>
        <v>2.6893440000000002</v>
      </c>
      <c r="G163">
        <v>1.32</v>
      </c>
      <c r="H163" s="43">
        <f t="shared" si="23"/>
        <v>4.0880400000000004E-2</v>
      </c>
    </row>
    <row r="164" spans="1:9" x14ac:dyDescent="0.2">
      <c r="A164" s="4">
        <v>39280</v>
      </c>
      <c r="D164">
        <v>186</v>
      </c>
      <c r="E164" s="43">
        <f t="shared" si="22"/>
        <v>2.605302</v>
      </c>
      <c r="G164">
        <v>1.1299999999999999</v>
      </c>
      <c r="H164" s="43">
        <f t="shared" si="23"/>
        <v>3.4996100000000002E-2</v>
      </c>
    </row>
    <row r="165" spans="1:9" x14ac:dyDescent="0.2">
      <c r="A165" s="4">
        <v>39294</v>
      </c>
      <c r="D165">
        <v>150</v>
      </c>
      <c r="E165" s="43">
        <f t="shared" si="22"/>
        <v>2.1010499999999999</v>
      </c>
      <c r="G165">
        <v>1.7</v>
      </c>
      <c r="H165" s="43">
        <f t="shared" si="23"/>
        <v>5.2648999999999994E-2</v>
      </c>
    </row>
    <row r="166" spans="1:9" x14ac:dyDescent="0.2">
      <c r="A166" s="4">
        <v>39308</v>
      </c>
      <c r="D166">
        <v>201</v>
      </c>
      <c r="E166" s="43">
        <f t="shared" si="22"/>
        <v>2.815407</v>
      </c>
      <c r="G166">
        <v>1.36</v>
      </c>
      <c r="H166" s="43">
        <f t="shared" si="23"/>
        <v>4.2119200000000002E-2</v>
      </c>
    </row>
    <row r="167" spans="1:9" x14ac:dyDescent="0.2">
      <c r="A167" s="4">
        <v>39322</v>
      </c>
      <c r="D167">
        <v>232</v>
      </c>
      <c r="E167" s="43">
        <f t="shared" si="22"/>
        <v>3.2496239999999998</v>
      </c>
      <c r="G167">
        <v>0.92</v>
      </c>
      <c r="H167" s="43">
        <f t="shared" si="23"/>
        <v>2.8492400000000001E-2</v>
      </c>
    </row>
    <row r="168" spans="1:9" x14ac:dyDescent="0.2">
      <c r="A168" s="4">
        <v>39336</v>
      </c>
      <c r="D168">
        <v>182</v>
      </c>
      <c r="E168" s="43">
        <f t="shared" si="22"/>
        <v>2.549274</v>
      </c>
      <c r="G168">
        <v>2.71</v>
      </c>
      <c r="H168" s="43">
        <f t="shared" si="23"/>
        <v>8.3928699999999995E-2</v>
      </c>
    </row>
    <row r="169" spans="1:9" x14ac:dyDescent="0.2">
      <c r="A169" s="4">
        <v>39350</v>
      </c>
      <c r="D169">
        <v>243</v>
      </c>
      <c r="E169" s="43">
        <f t="shared" si="22"/>
        <v>3.4037010000000003</v>
      </c>
      <c r="G169">
        <v>0.72</v>
      </c>
      <c r="H169" s="43">
        <f t="shared" si="23"/>
        <v>2.2298399999999999E-2</v>
      </c>
    </row>
    <row r="170" spans="1:9" x14ac:dyDescent="0.2">
      <c r="A170" s="4">
        <v>39364</v>
      </c>
      <c r="D170">
        <v>345</v>
      </c>
      <c r="E170" s="43">
        <f t="shared" si="22"/>
        <v>4.8324150000000001</v>
      </c>
      <c r="G170">
        <v>1.62</v>
      </c>
      <c r="H170" s="43">
        <f t="shared" si="23"/>
        <v>5.0171399999999998E-2</v>
      </c>
    </row>
    <row r="171" spans="1:9" x14ac:dyDescent="0.2">
      <c r="A171" s="4">
        <v>39378</v>
      </c>
      <c r="D171">
        <v>276</v>
      </c>
      <c r="E171" s="43">
        <f t="shared" si="22"/>
        <v>3.8659319999999999</v>
      </c>
      <c r="G171">
        <v>1.2</v>
      </c>
      <c r="H171" s="43">
        <f t="shared" si="23"/>
        <v>3.7163999999999996E-2</v>
      </c>
    </row>
    <row r="172" spans="1:9" x14ac:dyDescent="0.2">
      <c r="A172" s="4">
        <v>39392</v>
      </c>
      <c r="D172">
        <v>227</v>
      </c>
      <c r="E172" s="43">
        <f t="shared" si="22"/>
        <v>3.179589</v>
      </c>
      <c r="G172">
        <v>1.1399999999999999</v>
      </c>
      <c r="H172" s="43">
        <f t="shared" si="23"/>
        <v>3.5305799999999998E-2</v>
      </c>
    </row>
    <row r="173" spans="1:9" x14ac:dyDescent="0.2">
      <c r="A173" s="4">
        <v>39405</v>
      </c>
    </row>
    <row r="174" spans="1:9" x14ac:dyDescent="0.2">
      <c r="A174" s="4">
        <v>39420</v>
      </c>
      <c r="D174">
        <v>296</v>
      </c>
      <c r="E174" s="43">
        <f t="shared" si="22"/>
        <v>4.1460720000000002</v>
      </c>
      <c r="G174">
        <v>0.56999999999999995</v>
      </c>
      <c r="H174" s="43">
        <f t="shared" si="23"/>
        <v>1.7652899999999999E-2</v>
      </c>
    </row>
    <row r="175" spans="1:9" x14ac:dyDescent="0.2">
      <c r="C175" s="67">
        <f>AVERAGE(E156:E174)</f>
        <v>3.3694616666666661</v>
      </c>
      <c r="I175" s="67">
        <f>AVERAGE(H156:H174)</f>
        <v>4.2136405555555555E-2</v>
      </c>
    </row>
    <row r="178" spans="1:8" x14ac:dyDescent="0.2">
      <c r="A178" s="4">
        <v>39168</v>
      </c>
      <c r="B178" t="s">
        <v>45</v>
      </c>
      <c r="C178" s="58" t="s">
        <v>46</v>
      </c>
    </row>
    <row r="179" spans="1:8" x14ac:dyDescent="0.2">
      <c r="A179" s="4">
        <v>39182</v>
      </c>
      <c r="D179">
        <v>429</v>
      </c>
      <c r="E179" s="43">
        <f>(D179*14.007)*(0.001)</f>
        <v>6.0090029999999999</v>
      </c>
      <c r="G179">
        <v>0.28000000000000003</v>
      </c>
      <c r="H179" s="43">
        <f>(G179*30.97)*0.001</f>
        <v>8.6715999999999998E-3</v>
      </c>
    </row>
    <row r="180" spans="1:8" x14ac:dyDescent="0.2">
      <c r="A180" s="4">
        <v>39196</v>
      </c>
      <c r="D180">
        <v>283</v>
      </c>
      <c r="E180" s="43">
        <f>(D180*14.007)*(0.001)</f>
        <v>3.963981</v>
      </c>
      <c r="G180">
        <v>1.24</v>
      </c>
      <c r="H180" s="43">
        <f>(G180*30.97)*0.001</f>
        <v>3.8402800000000001E-2</v>
      </c>
    </row>
    <row r="181" spans="1:8" x14ac:dyDescent="0.2">
      <c r="A181" s="4">
        <v>39210</v>
      </c>
    </row>
    <row r="182" spans="1:8" x14ac:dyDescent="0.2">
      <c r="A182" s="4">
        <v>39224</v>
      </c>
    </row>
    <row r="183" spans="1:8" x14ac:dyDescent="0.2">
      <c r="A183" s="4">
        <v>39238</v>
      </c>
    </row>
    <row r="184" spans="1:8" x14ac:dyDescent="0.2">
      <c r="A184" s="4">
        <v>39252</v>
      </c>
    </row>
    <row r="185" spans="1:8" x14ac:dyDescent="0.2">
      <c r="A185" s="4">
        <v>39268</v>
      </c>
      <c r="D185">
        <v>212</v>
      </c>
      <c r="E185" s="43">
        <f>(D185*14.007)*(0.001)</f>
        <v>2.969484</v>
      </c>
      <c r="G185">
        <v>0.48</v>
      </c>
      <c r="H185" s="43">
        <f>(G185*30.97)*0.001</f>
        <v>1.48656E-2</v>
      </c>
    </row>
    <row r="186" spans="1:8" x14ac:dyDescent="0.2">
      <c r="A186" s="4">
        <v>39280</v>
      </c>
    </row>
    <row r="187" spans="1:8" x14ac:dyDescent="0.2">
      <c r="A187" s="4">
        <v>39294</v>
      </c>
      <c r="D187">
        <v>155</v>
      </c>
      <c r="E187" s="43">
        <f>(D187*14.007)*(0.001)</f>
        <v>2.1710850000000002</v>
      </c>
      <c r="G187">
        <v>1.61</v>
      </c>
      <c r="H187" s="43">
        <f>(G187*30.97)*0.001</f>
        <v>4.9861700000000002E-2</v>
      </c>
    </row>
    <row r="188" spans="1:8" x14ac:dyDescent="0.2">
      <c r="A188" s="4">
        <v>39308</v>
      </c>
      <c r="D188">
        <v>240</v>
      </c>
      <c r="E188" s="43">
        <f>(D188*14.007)*(0.001)</f>
        <v>3.3616799999999998</v>
      </c>
      <c r="G188">
        <v>1.75</v>
      </c>
      <c r="H188" s="43">
        <f>(G188*30.97)*0.001</f>
        <v>5.4197499999999996E-2</v>
      </c>
    </row>
    <row r="189" spans="1:8" x14ac:dyDescent="0.2">
      <c r="A189" s="4">
        <v>39322</v>
      </c>
    </row>
    <row r="190" spans="1:8" x14ac:dyDescent="0.2">
      <c r="A190" s="4">
        <v>39336</v>
      </c>
    </row>
    <row r="191" spans="1:8" x14ac:dyDescent="0.2">
      <c r="A191" s="4">
        <v>39350</v>
      </c>
      <c r="D191">
        <v>269</v>
      </c>
      <c r="E191" s="43">
        <f t="shared" ref="E191:E196" si="24">(D191*14.007)*(0.001)</f>
        <v>3.7678829999999999</v>
      </c>
      <c r="G191">
        <v>0.46</v>
      </c>
      <c r="H191" s="43">
        <f t="shared" ref="H191:H196" si="25">(G191*30.97)*0.001</f>
        <v>1.4246200000000001E-2</v>
      </c>
    </row>
    <row r="192" spans="1:8" x14ac:dyDescent="0.2">
      <c r="A192" s="4">
        <v>39364</v>
      </c>
      <c r="D192">
        <v>245</v>
      </c>
      <c r="E192" s="43">
        <f t="shared" si="24"/>
        <v>3.4317150000000001</v>
      </c>
      <c r="G192">
        <v>0.94</v>
      </c>
      <c r="H192" s="43">
        <f t="shared" si="25"/>
        <v>2.91118E-2</v>
      </c>
    </row>
    <row r="193" spans="1:9" x14ac:dyDescent="0.2">
      <c r="A193" s="4">
        <v>39378</v>
      </c>
      <c r="D193">
        <v>334</v>
      </c>
      <c r="E193" s="43">
        <f t="shared" si="24"/>
        <v>4.6783380000000001</v>
      </c>
      <c r="G193">
        <v>1.0900000000000001</v>
      </c>
      <c r="H193" s="43">
        <f t="shared" si="25"/>
        <v>3.3757300000000004E-2</v>
      </c>
    </row>
    <row r="194" spans="1:9" x14ac:dyDescent="0.2">
      <c r="A194" s="4">
        <v>39392</v>
      </c>
      <c r="D194">
        <v>111</v>
      </c>
      <c r="E194" s="43">
        <f t="shared" si="24"/>
        <v>1.5547770000000001</v>
      </c>
      <c r="G194">
        <v>2.7</v>
      </c>
      <c r="H194" s="43">
        <f t="shared" si="25"/>
        <v>8.3618999999999999E-2</v>
      </c>
    </row>
    <row r="195" spans="1:9" x14ac:dyDescent="0.2">
      <c r="A195" s="4">
        <v>39405</v>
      </c>
      <c r="D195">
        <v>110</v>
      </c>
      <c r="E195" s="43">
        <f t="shared" si="24"/>
        <v>1.54077</v>
      </c>
      <c r="G195">
        <v>3.59</v>
      </c>
      <c r="H195" s="43">
        <f t="shared" si="25"/>
        <v>0.1111823</v>
      </c>
    </row>
    <row r="196" spans="1:9" x14ac:dyDescent="0.2">
      <c r="A196" s="4">
        <v>39420</v>
      </c>
      <c r="D196">
        <v>77.7</v>
      </c>
      <c r="E196" s="43">
        <f t="shared" si="24"/>
        <v>1.0883439000000001</v>
      </c>
      <c r="G196">
        <v>1.02</v>
      </c>
      <c r="H196" s="43">
        <f t="shared" si="25"/>
        <v>3.1589399999999997E-2</v>
      </c>
    </row>
    <row r="197" spans="1:9" x14ac:dyDescent="0.2">
      <c r="C197" s="67">
        <f>AVERAGE(E179:E196)</f>
        <v>3.1397327181818184</v>
      </c>
      <c r="I197" s="67">
        <f>AVERAGE(H178:H196)</f>
        <v>4.2682290909090911E-2</v>
      </c>
    </row>
    <row r="202" spans="1:9" x14ac:dyDescent="0.2">
      <c r="A202" s="4">
        <v>39168</v>
      </c>
      <c r="B202" t="s">
        <v>49</v>
      </c>
      <c r="C202" s="58" t="s">
        <v>317</v>
      </c>
      <c r="D202">
        <v>252</v>
      </c>
      <c r="E202" s="43">
        <f t="shared" ref="E202:E220" si="26">(D202*14.007)*(0.001)</f>
        <v>3.5297640000000001</v>
      </c>
      <c r="G202">
        <v>0.51</v>
      </c>
      <c r="H202" s="43">
        <f t="shared" ref="H202:H220" si="27">(G202*30.97)*0.001</f>
        <v>1.5794699999999998E-2</v>
      </c>
    </row>
    <row r="203" spans="1:9" x14ac:dyDescent="0.2">
      <c r="A203" s="4">
        <v>39182</v>
      </c>
      <c r="D203">
        <v>287</v>
      </c>
      <c r="E203" s="43">
        <f t="shared" si="26"/>
        <v>4.0200089999999999</v>
      </c>
      <c r="G203">
        <v>0.39</v>
      </c>
      <c r="H203" s="43">
        <f t="shared" si="27"/>
        <v>1.20783E-2</v>
      </c>
    </row>
    <row r="204" spans="1:9" x14ac:dyDescent="0.2">
      <c r="A204" s="4">
        <v>39196</v>
      </c>
      <c r="D204">
        <v>230</v>
      </c>
      <c r="E204" s="43">
        <f t="shared" si="26"/>
        <v>3.2216100000000001</v>
      </c>
      <c r="G204">
        <v>1.1599999999999999</v>
      </c>
      <c r="H204" s="43">
        <f t="shared" si="27"/>
        <v>3.5925199999999997E-2</v>
      </c>
    </row>
    <row r="205" spans="1:9" x14ac:dyDescent="0.2">
      <c r="A205" s="4">
        <v>39210</v>
      </c>
      <c r="D205">
        <v>274</v>
      </c>
      <c r="E205" s="43">
        <f t="shared" si="26"/>
        <v>3.8379180000000002</v>
      </c>
      <c r="G205">
        <v>0.71</v>
      </c>
      <c r="H205" s="43">
        <f t="shared" si="27"/>
        <v>2.19887E-2</v>
      </c>
    </row>
    <row r="206" spans="1:9" x14ac:dyDescent="0.2">
      <c r="A206" s="4">
        <v>39224</v>
      </c>
      <c r="D206">
        <v>252</v>
      </c>
      <c r="E206" s="43">
        <f t="shared" si="26"/>
        <v>3.5297640000000001</v>
      </c>
      <c r="G206">
        <v>0.84</v>
      </c>
      <c r="H206" s="43">
        <f t="shared" si="27"/>
        <v>2.6014799999999998E-2</v>
      </c>
    </row>
    <row r="207" spans="1:9" x14ac:dyDescent="0.2">
      <c r="A207" s="4">
        <v>39238</v>
      </c>
      <c r="D207">
        <v>185</v>
      </c>
      <c r="E207" s="43">
        <f t="shared" si="26"/>
        <v>2.5912950000000001</v>
      </c>
      <c r="G207">
        <v>1.1399999999999999</v>
      </c>
      <c r="H207" s="43">
        <f t="shared" si="27"/>
        <v>3.5305799999999998E-2</v>
      </c>
    </row>
    <row r="208" spans="1:9" x14ac:dyDescent="0.2">
      <c r="A208" s="4">
        <v>39252</v>
      </c>
      <c r="D208">
        <v>203</v>
      </c>
      <c r="E208" s="43">
        <f t="shared" si="26"/>
        <v>2.8434209999999998</v>
      </c>
      <c r="G208">
        <v>0.92</v>
      </c>
      <c r="H208" s="43">
        <f t="shared" si="27"/>
        <v>2.8492400000000001E-2</v>
      </c>
    </row>
    <row r="209" spans="1:8" x14ac:dyDescent="0.2">
      <c r="A209" s="4">
        <v>39268</v>
      </c>
      <c r="D209">
        <v>192</v>
      </c>
      <c r="E209" s="43">
        <f t="shared" si="26"/>
        <v>2.6893440000000002</v>
      </c>
      <c r="G209">
        <v>0.66</v>
      </c>
      <c r="H209" s="43">
        <f t="shared" si="27"/>
        <v>2.0440200000000002E-2</v>
      </c>
    </row>
    <row r="210" spans="1:8" x14ac:dyDescent="0.2">
      <c r="A210" s="4">
        <v>39280</v>
      </c>
      <c r="D210">
        <v>172</v>
      </c>
      <c r="E210" s="43">
        <f t="shared" si="26"/>
        <v>2.4092039999999999</v>
      </c>
      <c r="G210">
        <v>0.8</v>
      </c>
      <c r="H210" s="43">
        <f t="shared" si="27"/>
        <v>2.4775999999999999E-2</v>
      </c>
    </row>
    <row r="211" spans="1:8" x14ac:dyDescent="0.2">
      <c r="A211" s="4">
        <v>39294</v>
      </c>
      <c r="D211">
        <v>122</v>
      </c>
      <c r="E211" s="43">
        <f t="shared" si="26"/>
        <v>1.7088540000000001</v>
      </c>
      <c r="G211">
        <v>1.29</v>
      </c>
      <c r="H211" s="43">
        <f t="shared" si="27"/>
        <v>3.9951299999999995E-2</v>
      </c>
    </row>
    <row r="212" spans="1:8" x14ac:dyDescent="0.2">
      <c r="A212" s="4">
        <v>39308</v>
      </c>
      <c r="D212">
        <v>174</v>
      </c>
      <c r="E212" s="43">
        <f t="shared" si="26"/>
        <v>2.4372180000000001</v>
      </c>
      <c r="G212">
        <v>0.88</v>
      </c>
      <c r="H212" s="43">
        <f t="shared" si="27"/>
        <v>2.7253599999999999E-2</v>
      </c>
    </row>
    <row r="213" spans="1:8" x14ac:dyDescent="0.2">
      <c r="A213" s="4">
        <v>39322</v>
      </c>
    </row>
    <row r="214" spans="1:8" x14ac:dyDescent="0.2">
      <c r="A214" s="4">
        <v>39336</v>
      </c>
      <c r="D214">
        <v>192</v>
      </c>
      <c r="E214" s="43">
        <f t="shared" si="26"/>
        <v>2.6893440000000002</v>
      </c>
      <c r="G214">
        <v>0.45</v>
      </c>
      <c r="H214" s="43">
        <f t="shared" si="27"/>
        <v>1.3936500000000001E-2</v>
      </c>
    </row>
    <row r="215" spans="1:8" x14ac:dyDescent="0.2">
      <c r="A215" s="4">
        <v>39350</v>
      </c>
    </row>
    <row r="216" spans="1:8" x14ac:dyDescent="0.2">
      <c r="A216" s="4">
        <v>39364</v>
      </c>
      <c r="D216">
        <v>196</v>
      </c>
      <c r="E216" s="43">
        <f t="shared" si="26"/>
        <v>2.7453719999999997</v>
      </c>
      <c r="G216">
        <v>0.87</v>
      </c>
      <c r="H216" s="43">
        <f t="shared" si="27"/>
        <v>2.69439E-2</v>
      </c>
    </row>
    <row r="217" spans="1:8" x14ac:dyDescent="0.2">
      <c r="A217" s="4">
        <v>39378</v>
      </c>
      <c r="D217">
        <v>227</v>
      </c>
      <c r="E217" s="43">
        <f t="shared" si="26"/>
        <v>3.179589</v>
      </c>
      <c r="G217">
        <v>0.53</v>
      </c>
      <c r="H217" s="43">
        <f t="shared" si="27"/>
        <v>1.6414100000000001E-2</v>
      </c>
    </row>
    <row r="218" spans="1:8" x14ac:dyDescent="0.2">
      <c r="A218" s="4">
        <v>39392</v>
      </c>
      <c r="D218">
        <v>270</v>
      </c>
      <c r="E218" s="43">
        <f t="shared" si="26"/>
        <v>3.7818899999999998</v>
      </c>
      <c r="G218">
        <v>0.41</v>
      </c>
      <c r="H218" s="43">
        <f t="shared" si="27"/>
        <v>1.2697699999999999E-2</v>
      </c>
    </row>
    <row r="219" spans="1:8" x14ac:dyDescent="0.2">
      <c r="A219" s="4">
        <v>39405</v>
      </c>
      <c r="D219">
        <v>284</v>
      </c>
      <c r="E219" s="43">
        <f t="shared" si="26"/>
        <v>3.9779879999999999</v>
      </c>
      <c r="G219">
        <v>0.49</v>
      </c>
      <c r="H219" s="43">
        <f t="shared" si="27"/>
        <v>1.5175300000000001E-2</v>
      </c>
    </row>
    <row r="220" spans="1:8" x14ac:dyDescent="0.2">
      <c r="A220" s="4">
        <v>39420</v>
      </c>
      <c r="D220">
        <v>258</v>
      </c>
      <c r="E220" s="43">
        <f t="shared" si="26"/>
        <v>3.6138060000000003</v>
      </c>
      <c r="G220">
        <v>0.47</v>
      </c>
      <c r="H220" s="43">
        <f t="shared" si="27"/>
        <v>1.45559E-2</v>
      </c>
    </row>
    <row r="221" spans="1:8" x14ac:dyDescent="0.2">
      <c r="C221" s="67">
        <f>AVERAGE(E202:E220)</f>
        <v>3.106258235294117</v>
      </c>
    </row>
    <row r="224" spans="1:8" x14ac:dyDescent="0.2">
      <c r="A224" s="4">
        <v>39168</v>
      </c>
      <c r="B224" t="s">
        <v>52</v>
      </c>
      <c r="C224" s="58" t="s">
        <v>53</v>
      </c>
    </row>
    <row r="225" spans="1:8" x14ac:dyDescent="0.2">
      <c r="A225" s="4">
        <v>39182</v>
      </c>
      <c r="D225">
        <v>171</v>
      </c>
      <c r="E225" s="43">
        <f>(D225*14.007)*(0.001)</f>
        <v>2.395197</v>
      </c>
      <c r="G225">
        <v>0.82</v>
      </c>
      <c r="H225" s="43">
        <f>(G225*30.97)*0.001</f>
        <v>2.5395399999999999E-2</v>
      </c>
    </row>
    <row r="226" spans="1:8" x14ac:dyDescent="0.2">
      <c r="A226" s="4">
        <v>39196</v>
      </c>
      <c r="D226">
        <v>146</v>
      </c>
      <c r="E226" s="43">
        <f>(D226*14.007)*(0.001)</f>
        <v>2.0450219999999999</v>
      </c>
      <c r="G226">
        <v>1.4</v>
      </c>
      <c r="H226" s="43">
        <f>(G226*30.97)*0.001</f>
        <v>4.3358000000000001E-2</v>
      </c>
    </row>
    <row r="227" spans="1:8" x14ac:dyDescent="0.2">
      <c r="A227" s="4">
        <v>39210</v>
      </c>
    </row>
    <row r="228" spans="1:8" x14ac:dyDescent="0.2">
      <c r="A228" s="4">
        <v>39224</v>
      </c>
      <c r="D228">
        <v>141</v>
      </c>
      <c r="E228" s="43">
        <f t="shared" ref="E228:E242" si="28">(D228*14.007)*(0.001)</f>
        <v>1.9749869999999998</v>
      </c>
      <c r="G228">
        <v>1.37</v>
      </c>
      <c r="H228" s="43">
        <f t="shared" ref="H228:H242" si="29">(G228*30.97)*0.001</f>
        <v>4.2428899999999999E-2</v>
      </c>
    </row>
    <row r="229" spans="1:8" x14ac:dyDescent="0.2">
      <c r="A229" s="4">
        <v>39238</v>
      </c>
      <c r="D229">
        <v>131</v>
      </c>
      <c r="E229" s="43">
        <f t="shared" si="28"/>
        <v>1.8349169999999999</v>
      </c>
      <c r="G229">
        <v>1.34</v>
      </c>
      <c r="H229" s="43">
        <f t="shared" si="29"/>
        <v>4.1499800000000003E-2</v>
      </c>
    </row>
    <row r="230" spans="1:8" x14ac:dyDescent="0.2">
      <c r="A230" s="4">
        <v>39252</v>
      </c>
      <c r="D230">
        <v>127</v>
      </c>
      <c r="E230" s="43">
        <f t="shared" si="28"/>
        <v>1.7788889999999999</v>
      </c>
      <c r="G230">
        <v>0.91</v>
      </c>
      <c r="H230" s="43">
        <f t="shared" si="29"/>
        <v>2.8182700000000002E-2</v>
      </c>
    </row>
    <row r="231" spans="1:8" x14ac:dyDescent="0.2">
      <c r="A231" s="4">
        <v>39268</v>
      </c>
      <c r="D231">
        <v>73.099999999999994</v>
      </c>
      <c r="E231" s="43">
        <f t="shared" si="28"/>
        <v>1.0239117</v>
      </c>
      <c r="G231">
        <v>1.39</v>
      </c>
      <c r="H231" s="43">
        <f t="shared" si="29"/>
        <v>4.3048299999999998E-2</v>
      </c>
    </row>
    <row r="232" spans="1:8" x14ac:dyDescent="0.2">
      <c r="A232" s="4">
        <v>39280</v>
      </c>
      <c r="D232">
        <v>89.3</v>
      </c>
      <c r="E232" s="43">
        <f t="shared" si="28"/>
        <v>1.2508251000000001</v>
      </c>
      <c r="G232">
        <v>1.39</v>
      </c>
      <c r="H232" s="43">
        <f t="shared" si="29"/>
        <v>4.3048299999999998E-2</v>
      </c>
    </row>
    <row r="233" spans="1:8" x14ac:dyDescent="0.2">
      <c r="A233" s="4">
        <v>39294</v>
      </c>
      <c r="D233">
        <v>100</v>
      </c>
      <c r="E233" s="43">
        <f t="shared" si="28"/>
        <v>1.4007000000000001</v>
      </c>
      <c r="G233">
        <v>2.5299999999999998</v>
      </c>
      <c r="H233" s="43">
        <f t="shared" si="29"/>
        <v>7.8354099999999996E-2</v>
      </c>
    </row>
    <row r="234" spans="1:8" x14ac:dyDescent="0.2">
      <c r="A234" s="4">
        <v>39308</v>
      </c>
      <c r="D234">
        <v>68.599999999999994</v>
      </c>
      <c r="E234" s="43">
        <f t="shared" si="28"/>
        <v>0.96088019999999996</v>
      </c>
      <c r="G234">
        <v>1.38</v>
      </c>
      <c r="H234" s="43">
        <f t="shared" si="29"/>
        <v>4.2738600000000002E-2</v>
      </c>
    </row>
    <row r="235" spans="1:8" x14ac:dyDescent="0.2">
      <c r="A235" s="4">
        <v>39322</v>
      </c>
      <c r="D235">
        <v>79.2</v>
      </c>
      <c r="E235" s="43">
        <f t="shared" si="28"/>
        <v>1.1093544</v>
      </c>
      <c r="G235">
        <v>1.63</v>
      </c>
      <c r="H235" s="43">
        <f t="shared" si="29"/>
        <v>5.0481100000000001E-2</v>
      </c>
    </row>
    <row r="236" spans="1:8" x14ac:dyDescent="0.2">
      <c r="A236" s="4">
        <v>39336</v>
      </c>
    </row>
    <row r="237" spans="1:8" x14ac:dyDescent="0.2">
      <c r="A237" s="4">
        <v>39350</v>
      </c>
      <c r="D237">
        <v>76.900000000000006</v>
      </c>
      <c r="E237" s="43">
        <f t="shared" si="28"/>
        <v>1.0771383000000001</v>
      </c>
      <c r="G237">
        <v>1.07</v>
      </c>
      <c r="H237" s="43">
        <f t="shared" si="29"/>
        <v>3.3137900000000005E-2</v>
      </c>
    </row>
    <row r="238" spans="1:8" x14ac:dyDescent="0.2">
      <c r="A238" s="4">
        <v>39364</v>
      </c>
      <c r="D238">
        <v>101</v>
      </c>
      <c r="E238" s="43">
        <f t="shared" si="28"/>
        <v>1.4147069999999999</v>
      </c>
      <c r="G238">
        <v>1.1000000000000001</v>
      </c>
      <c r="H238" s="43">
        <f t="shared" si="29"/>
        <v>3.4067E-2</v>
      </c>
    </row>
    <row r="239" spans="1:8" x14ac:dyDescent="0.2">
      <c r="A239" s="4">
        <v>39378</v>
      </c>
      <c r="D239">
        <v>87.2</v>
      </c>
      <c r="E239" s="43">
        <f t="shared" si="28"/>
        <v>1.2214103999999999</v>
      </c>
      <c r="G239">
        <v>0.76</v>
      </c>
      <c r="H239" s="43">
        <f t="shared" si="29"/>
        <v>2.3537199999999998E-2</v>
      </c>
    </row>
    <row r="240" spans="1:8" x14ac:dyDescent="0.2">
      <c r="A240" s="4">
        <v>39392</v>
      </c>
      <c r="D240">
        <v>119</v>
      </c>
      <c r="E240" s="43">
        <f t="shared" si="28"/>
        <v>1.6668329999999998</v>
      </c>
      <c r="G240">
        <v>0.84</v>
      </c>
      <c r="H240" s="43">
        <f t="shared" si="29"/>
        <v>2.6014799999999998E-2</v>
      </c>
    </row>
    <row r="241" spans="1:8" x14ac:dyDescent="0.2">
      <c r="A241" s="4">
        <v>39405</v>
      </c>
      <c r="D241">
        <v>145</v>
      </c>
      <c r="E241" s="43">
        <f t="shared" si="28"/>
        <v>2.031015</v>
      </c>
      <c r="G241">
        <v>0.85</v>
      </c>
      <c r="H241" s="43">
        <f t="shared" si="29"/>
        <v>2.6324499999999997E-2</v>
      </c>
    </row>
    <row r="242" spans="1:8" x14ac:dyDescent="0.2">
      <c r="A242" s="4">
        <v>39420</v>
      </c>
      <c r="D242">
        <v>117</v>
      </c>
      <c r="E242" s="43">
        <f t="shared" si="28"/>
        <v>1.638819</v>
      </c>
      <c r="G242">
        <v>1.07</v>
      </c>
      <c r="H242" s="43">
        <f t="shared" si="29"/>
        <v>3.3137900000000005E-2</v>
      </c>
    </row>
    <row r="243" spans="1:8" x14ac:dyDescent="0.2">
      <c r="C243" s="67">
        <f>AVERAGE(E224:E242)</f>
        <v>1.55153788125</v>
      </c>
    </row>
    <row r="246" spans="1:8" x14ac:dyDescent="0.2">
      <c r="A246" s="4">
        <v>39168</v>
      </c>
      <c r="B246" t="s">
        <v>54</v>
      </c>
      <c r="C246" s="58" t="s">
        <v>55</v>
      </c>
      <c r="D246">
        <v>379</v>
      </c>
      <c r="E246" s="43">
        <f t="shared" ref="E246:E264" si="30">(D246*14.007)*(0.001)</f>
        <v>5.3086530000000005</v>
      </c>
      <c r="G246">
        <v>0.89</v>
      </c>
      <c r="H246" s="43">
        <f t="shared" ref="H246:H264" si="31">(G246*30.97)*0.001</f>
        <v>2.7563299999999999E-2</v>
      </c>
    </row>
    <row r="247" spans="1:8" x14ac:dyDescent="0.2">
      <c r="A247" s="4">
        <v>39182</v>
      </c>
      <c r="D247">
        <v>416</v>
      </c>
      <c r="E247" s="43">
        <f t="shared" si="30"/>
        <v>5.8269120000000001</v>
      </c>
      <c r="G247">
        <v>0.38</v>
      </c>
      <c r="H247" s="43">
        <f t="shared" si="31"/>
        <v>1.1768599999999999E-2</v>
      </c>
    </row>
    <row r="248" spans="1:8" x14ac:dyDescent="0.2">
      <c r="A248" s="4">
        <v>39196</v>
      </c>
      <c r="D248">
        <v>341</v>
      </c>
      <c r="E248" s="43">
        <f t="shared" si="30"/>
        <v>4.7763869999999997</v>
      </c>
      <c r="G248">
        <v>1.04</v>
      </c>
      <c r="H248" s="43">
        <f t="shared" si="31"/>
        <v>3.2208799999999996E-2</v>
      </c>
    </row>
    <row r="249" spans="1:8" x14ac:dyDescent="0.2">
      <c r="A249" s="4">
        <v>39210</v>
      </c>
      <c r="D249">
        <v>477</v>
      </c>
      <c r="E249" s="43">
        <f t="shared" si="30"/>
        <v>6.6813390000000004</v>
      </c>
      <c r="G249">
        <v>5.45</v>
      </c>
      <c r="H249" s="43">
        <f t="shared" si="31"/>
        <v>0.16878650000000001</v>
      </c>
    </row>
    <row r="250" spans="1:8" x14ac:dyDescent="0.2">
      <c r="A250" s="4">
        <v>39224</v>
      </c>
      <c r="D250">
        <v>429</v>
      </c>
      <c r="E250" s="43">
        <f t="shared" si="30"/>
        <v>6.0090029999999999</v>
      </c>
      <c r="G250">
        <v>1.25</v>
      </c>
      <c r="H250" s="43">
        <f t="shared" si="31"/>
        <v>3.8712499999999997E-2</v>
      </c>
    </row>
    <row r="251" spans="1:8" x14ac:dyDescent="0.2">
      <c r="A251" s="4">
        <v>39238</v>
      </c>
      <c r="G251">
        <v>1.19</v>
      </c>
      <c r="H251" s="43">
        <f t="shared" si="31"/>
        <v>3.6854299999999993E-2</v>
      </c>
    </row>
    <row r="252" spans="1:8" x14ac:dyDescent="0.2">
      <c r="A252" s="4">
        <v>39252</v>
      </c>
      <c r="D252">
        <v>400</v>
      </c>
      <c r="E252" s="43">
        <f t="shared" si="30"/>
        <v>5.6028000000000002</v>
      </c>
      <c r="G252">
        <v>1.26</v>
      </c>
      <c r="H252" s="43">
        <f t="shared" si="31"/>
        <v>3.90222E-2</v>
      </c>
    </row>
    <row r="253" spans="1:8" x14ac:dyDescent="0.2">
      <c r="A253" s="4">
        <v>39268</v>
      </c>
      <c r="D253">
        <v>396</v>
      </c>
      <c r="E253" s="43">
        <f t="shared" si="30"/>
        <v>5.5467719999999998</v>
      </c>
      <c r="G253">
        <v>6.19</v>
      </c>
      <c r="H253" s="43">
        <f t="shared" si="31"/>
        <v>0.19170430000000002</v>
      </c>
    </row>
    <row r="254" spans="1:8" x14ac:dyDescent="0.2">
      <c r="A254" s="4">
        <v>39280</v>
      </c>
      <c r="C254" s="58" t="s">
        <v>318</v>
      </c>
    </row>
    <row r="255" spans="1:8" x14ac:dyDescent="0.2">
      <c r="A255" s="4">
        <v>39294</v>
      </c>
      <c r="D255">
        <v>296</v>
      </c>
      <c r="E255" s="43">
        <f t="shared" si="30"/>
        <v>4.1460720000000002</v>
      </c>
      <c r="G255">
        <v>3.85</v>
      </c>
      <c r="H255" s="43">
        <f t="shared" si="31"/>
        <v>0.11923449999999999</v>
      </c>
    </row>
    <row r="256" spans="1:8" x14ac:dyDescent="0.2">
      <c r="A256" s="4">
        <v>39308</v>
      </c>
      <c r="D256">
        <v>396</v>
      </c>
      <c r="E256" s="43">
        <f t="shared" si="30"/>
        <v>5.5467719999999998</v>
      </c>
      <c r="G256">
        <v>1.51</v>
      </c>
      <c r="H256" s="43">
        <f t="shared" si="31"/>
        <v>4.6764699999999999E-2</v>
      </c>
    </row>
    <row r="257" spans="1:9" x14ac:dyDescent="0.2">
      <c r="A257" s="4">
        <v>39322</v>
      </c>
      <c r="D257">
        <v>391</v>
      </c>
      <c r="E257" s="43">
        <f t="shared" si="30"/>
        <v>5.476737</v>
      </c>
      <c r="G257">
        <v>1.42</v>
      </c>
      <c r="H257" s="43">
        <f t="shared" si="31"/>
        <v>4.39774E-2</v>
      </c>
    </row>
    <row r="258" spans="1:9" x14ac:dyDescent="0.2">
      <c r="A258" s="4">
        <v>39336</v>
      </c>
      <c r="D258">
        <v>340</v>
      </c>
      <c r="E258" s="43">
        <f t="shared" si="30"/>
        <v>4.7623800000000003</v>
      </c>
      <c r="G258">
        <v>1.58</v>
      </c>
      <c r="H258" s="43">
        <f t="shared" si="31"/>
        <v>4.89326E-2</v>
      </c>
    </row>
    <row r="259" spans="1:9" x14ac:dyDescent="0.2">
      <c r="A259" s="4">
        <v>39350</v>
      </c>
      <c r="D259">
        <v>327</v>
      </c>
      <c r="E259" s="43">
        <f t="shared" si="30"/>
        <v>4.5802889999999996</v>
      </c>
      <c r="G259">
        <v>1.1499999999999999</v>
      </c>
      <c r="H259" s="43">
        <f t="shared" si="31"/>
        <v>3.5615500000000001E-2</v>
      </c>
    </row>
    <row r="260" spans="1:9" x14ac:dyDescent="0.2">
      <c r="A260" s="4">
        <v>39364</v>
      </c>
      <c r="D260">
        <v>306</v>
      </c>
      <c r="E260" s="43">
        <f t="shared" si="30"/>
        <v>4.2861419999999999</v>
      </c>
      <c r="G260">
        <v>1.29</v>
      </c>
      <c r="H260" s="43">
        <f t="shared" si="31"/>
        <v>3.9951299999999995E-2</v>
      </c>
    </row>
    <row r="261" spans="1:9" x14ac:dyDescent="0.2">
      <c r="A261" s="4">
        <v>39378</v>
      </c>
      <c r="D261">
        <v>298</v>
      </c>
      <c r="E261" s="43">
        <f t="shared" si="30"/>
        <v>4.174086</v>
      </c>
      <c r="G261">
        <v>2.14</v>
      </c>
      <c r="H261" s="43">
        <f t="shared" si="31"/>
        <v>6.627580000000001E-2</v>
      </c>
    </row>
    <row r="262" spans="1:9" x14ac:dyDescent="0.2">
      <c r="A262" s="4">
        <v>39392</v>
      </c>
      <c r="D262">
        <v>254</v>
      </c>
      <c r="E262" s="43">
        <f t="shared" si="30"/>
        <v>3.5577779999999999</v>
      </c>
      <c r="G262">
        <v>2.5099999999999998</v>
      </c>
      <c r="H262" s="43">
        <f t="shared" si="31"/>
        <v>7.773469999999999E-2</v>
      </c>
    </row>
    <row r="263" spans="1:9" x14ac:dyDescent="0.2">
      <c r="A263" s="4">
        <v>39405</v>
      </c>
      <c r="D263">
        <v>247</v>
      </c>
      <c r="E263" s="43">
        <f t="shared" si="30"/>
        <v>3.4597289999999998</v>
      </c>
      <c r="G263">
        <v>2.14</v>
      </c>
      <c r="H263" s="43">
        <f t="shared" si="31"/>
        <v>6.627580000000001E-2</v>
      </c>
      <c r="I263" s="67" t="e">
        <f>AVERAGE(#REF!)</f>
        <v>#REF!</v>
      </c>
    </row>
    <row r="264" spans="1:9" x14ac:dyDescent="0.2">
      <c r="A264" s="4">
        <v>39420</v>
      </c>
      <c r="D264">
        <v>241</v>
      </c>
      <c r="E264" s="43">
        <f t="shared" si="30"/>
        <v>3.3756870000000001</v>
      </c>
      <c r="G264">
        <v>1.31</v>
      </c>
      <c r="H264" s="43">
        <f t="shared" si="31"/>
        <v>4.0570700000000001E-2</v>
      </c>
    </row>
    <row r="265" spans="1:9" x14ac:dyDescent="0.2">
      <c r="C265" s="67">
        <f>AVERAGE(E246:E264)</f>
        <v>4.8892669411764693</v>
      </c>
    </row>
    <row r="268" spans="1:9" x14ac:dyDescent="0.2">
      <c r="A268" s="4">
        <v>39168</v>
      </c>
      <c r="B268" t="s">
        <v>57</v>
      </c>
      <c r="C268" s="58" t="s">
        <v>58</v>
      </c>
    </row>
    <row r="269" spans="1:9" x14ac:dyDescent="0.2">
      <c r="A269" s="4">
        <v>39182</v>
      </c>
    </row>
    <row r="270" spans="1:9" x14ac:dyDescent="0.2">
      <c r="A270" s="4">
        <v>39196</v>
      </c>
      <c r="D270">
        <v>185</v>
      </c>
      <c r="E270" s="43">
        <f t="shared" ref="E270:E275" si="32">(D270*14.007)*(0.001)</f>
        <v>2.5912950000000001</v>
      </c>
      <c r="G270">
        <v>1.28</v>
      </c>
      <c r="H270" s="43">
        <f t="shared" ref="H270:H275" si="33">(G270*30.97)*0.001</f>
        <v>3.9641599999999999E-2</v>
      </c>
    </row>
    <row r="271" spans="1:9" x14ac:dyDescent="0.2">
      <c r="A271" s="4">
        <v>39210</v>
      </c>
      <c r="D271">
        <v>162</v>
      </c>
      <c r="E271" s="43">
        <f t="shared" si="32"/>
        <v>2.2691340000000002</v>
      </c>
      <c r="G271">
        <v>1.1399999999999999</v>
      </c>
      <c r="H271" s="43">
        <f t="shared" si="33"/>
        <v>3.5305799999999998E-2</v>
      </c>
    </row>
    <row r="272" spans="1:9" x14ac:dyDescent="0.2">
      <c r="A272" s="4">
        <v>39224</v>
      </c>
      <c r="D272">
        <v>147</v>
      </c>
      <c r="E272" s="43">
        <f t="shared" si="32"/>
        <v>2.0590290000000002</v>
      </c>
      <c r="G272">
        <v>1.55</v>
      </c>
      <c r="H272" s="43">
        <f t="shared" si="33"/>
        <v>4.8003500000000004E-2</v>
      </c>
    </row>
    <row r="273" spans="1:9" x14ac:dyDescent="0.2">
      <c r="A273" s="4">
        <v>39238</v>
      </c>
      <c r="D273">
        <v>119</v>
      </c>
      <c r="E273" s="43">
        <f t="shared" si="32"/>
        <v>1.6668329999999998</v>
      </c>
      <c r="G273">
        <v>1.98</v>
      </c>
      <c r="H273" s="43">
        <f t="shared" si="33"/>
        <v>6.1320600000000003E-2</v>
      </c>
    </row>
    <row r="274" spans="1:9" x14ac:dyDescent="0.2">
      <c r="A274" s="4">
        <v>39252</v>
      </c>
      <c r="D274">
        <v>100</v>
      </c>
      <c r="E274" s="43">
        <f t="shared" si="32"/>
        <v>1.4007000000000001</v>
      </c>
      <c r="G274">
        <v>1.46</v>
      </c>
      <c r="H274" s="43">
        <f t="shared" si="33"/>
        <v>4.5216200000000005E-2</v>
      </c>
    </row>
    <row r="275" spans="1:9" x14ac:dyDescent="0.2">
      <c r="A275" s="4">
        <v>39268</v>
      </c>
      <c r="D275">
        <v>71.099999999999994</v>
      </c>
      <c r="E275" s="43">
        <f t="shared" si="32"/>
        <v>0.99589769999999989</v>
      </c>
      <c r="G275">
        <v>1.46</v>
      </c>
      <c r="H275" s="43">
        <f t="shared" si="33"/>
        <v>4.5216200000000005E-2</v>
      </c>
    </row>
    <row r="276" spans="1:9" x14ac:dyDescent="0.2">
      <c r="A276" s="4">
        <v>39280</v>
      </c>
      <c r="C276" s="58" t="s">
        <v>319</v>
      </c>
    </row>
    <row r="277" spans="1:9" x14ac:dyDescent="0.2">
      <c r="A277" s="4">
        <v>39294</v>
      </c>
      <c r="D277">
        <v>59.2</v>
      </c>
      <c r="E277" s="43">
        <f t="shared" ref="E277:E286" si="34">(D277*14.007)*(0.001)</f>
        <v>0.82921440000000013</v>
      </c>
      <c r="G277">
        <v>1.39</v>
      </c>
      <c r="H277" s="43">
        <f t="shared" ref="H277:H286" si="35">(G277*30.97)*0.001</f>
        <v>4.3048299999999998E-2</v>
      </c>
    </row>
    <row r="278" spans="1:9" x14ac:dyDescent="0.2">
      <c r="A278" s="4">
        <v>39308</v>
      </c>
      <c r="D278">
        <v>32.5</v>
      </c>
      <c r="E278" s="43">
        <f t="shared" si="34"/>
        <v>0.45522749999999995</v>
      </c>
      <c r="G278">
        <v>1.21</v>
      </c>
      <c r="H278" s="43">
        <f t="shared" si="35"/>
        <v>3.7473699999999999E-2</v>
      </c>
    </row>
    <row r="279" spans="1:9" x14ac:dyDescent="0.2">
      <c r="A279" s="4">
        <v>39322</v>
      </c>
      <c r="D279">
        <v>47.8</v>
      </c>
      <c r="E279" s="43">
        <f t="shared" si="34"/>
        <v>0.66953459999999998</v>
      </c>
      <c r="G279">
        <v>0.88</v>
      </c>
      <c r="H279" s="43">
        <f t="shared" si="35"/>
        <v>2.7253599999999999E-2</v>
      </c>
    </row>
    <row r="280" spans="1:9" x14ac:dyDescent="0.2">
      <c r="A280" s="4">
        <v>39336</v>
      </c>
      <c r="D280">
        <v>41.5</v>
      </c>
      <c r="E280" s="43">
        <f t="shared" si="34"/>
        <v>0.58129049999999993</v>
      </c>
      <c r="G280">
        <v>1.2</v>
      </c>
      <c r="H280" s="43">
        <f t="shared" si="35"/>
        <v>3.7163999999999996E-2</v>
      </c>
    </row>
    <row r="281" spans="1:9" x14ac:dyDescent="0.2">
      <c r="A281" s="4">
        <v>39350</v>
      </c>
      <c r="D281">
        <v>39</v>
      </c>
      <c r="E281" s="43">
        <f t="shared" si="34"/>
        <v>0.54627300000000001</v>
      </c>
      <c r="G281">
        <v>0.62</v>
      </c>
      <c r="H281" s="43">
        <f t="shared" si="35"/>
        <v>1.92014E-2</v>
      </c>
    </row>
    <row r="282" spans="1:9" x14ac:dyDescent="0.2">
      <c r="A282" s="4">
        <v>39364</v>
      </c>
      <c r="D282">
        <v>52</v>
      </c>
      <c r="E282" s="43">
        <f t="shared" si="34"/>
        <v>0.72836400000000001</v>
      </c>
      <c r="G282">
        <v>0.75</v>
      </c>
      <c r="H282" s="43">
        <f t="shared" si="35"/>
        <v>2.3227499999999998E-2</v>
      </c>
    </row>
    <row r="283" spans="1:9" x14ac:dyDescent="0.2">
      <c r="A283" s="4">
        <v>39378</v>
      </c>
      <c r="D283">
        <v>86.7</v>
      </c>
      <c r="E283" s="43">
        <f t="shared" si="34"/>
        <v>1.2144069</v>
      </c>
      <c r="G283">
        <v>0.72</v>
      </c>
      <c r="H283" s="43">
        <f t="shared" si="35"/>
        <v>2.2298399999999999E-2</v>
      </c>
    </row>
    <row r="284" spans="1:9" x14ac:dyDescent="0.2">
      <c r="A284" s="4">
        <v>39392</v>
      </c>
      <c r="D284">
        <v>107</v>
      </c>
      <c r="E284" s="43">
        <f t="shared" si="34"/>
        <v>1.4987490000000001</v>
      </c>
      <c r="G284">
        <v>0.53</v>
      </c>
      <c r="H284" s="43">
        <f t="shared" si="35"/>
        <v>1.6414100000000001E-2</v>
      </c>
    </row>
    <row r="285" spans="1:9" x14ac:dyDescent="0.2">
      <c r="A285" s="4">
        <v>39405</v>
      </c>
      <c r="D285">
        <v>166</v>
      </c>
      <c r="E285" s="43">
        <f t="shared" si="34"/>
        <v>2.3251619999999997</v>
      </c>
      <c r="G285">
        <v>0.69</v>
      </c>
      <c r="H285" s="43">
        <f t="shared" si="35"/>
        <v>2.1369300000000001E-2</v>
      </c>
      <c r="I285" s="67">
        <f>AVERAGE(H224:H242)</f>
        <v>3.8422156249999999E-2</v>
      </c>
    </row>
    <row r="286" spans="1:9" x14ac:dyDescent="0.2">
      <c r="A286" s="4">
        <v>39420</v>
      </c>
      <c r="D286">
        <v>137</v>
      </c>
      <c r="E286" s="43">
        <f t="shared" si="34"/>
        <v>1.9189590000000001</v>
      </c>
      <c r="G286">
        <v>0.67</v>
      </c>
      <c r="H286" s="43">
        <f t="shared" si="35"/>
        <v>2.0749900000000002E-2</v>
      </c>
    </row>
    <row r="287" spans="1:9" x14ac:dyDescent="0.2">
      <c r="C287" s="67">
        <f>AVERAGE(E269:E286)</f>
        <v>1.35937935</v>
      </c>
    </row>
    <row r="290" spans="1:8" x14ac:dyDescent="0.2">
      <c r="A290" s="4">
        <v>39168</v>
      </c>
      <c r="B290" t="s">
        <v>59</v>
      </c>
      <c r="C290" s="58" t="s">
        <v>60</v>
      </c>
    </row>
    <row r="291" spans="1:8" x14ac:dyDescent="0.2">
      <c r="A291" s="4">
        <v>39182</v>
      </c>
      <c r="D291">
        <v>84</v>
      </c>
      <c r="E291" s="43">
        <f t="shared" ref="E291:E306" si="36">(D291*14.007)*(0.001)</f>
        <v>1.176588</v>
      </c>
      <c r="G291">
        <v>1.26</v>
      </c>
      <c r="H291" s="43">
        <f t="shared" ref="H291:H306" si="37">(G291*30.97)*0.001</f>
        <v>3.90222E-2</v>
      </c>
    </row>
    <row r="292" spans="1:8" x14ac:dyDescent="0.2">
      <c r="A292" s="4">
        <v>39196</v>
      </c>
      <c r="D292">
        <v>116</v>
      </c>
      <c r="E292" s="43">
        <f t="shared" si="36"/>
        <v>1.6248119999999999</v>
      </c>
      <c r="G292">
        <v>1.63</v>
      </c>
      <c r="H292" s="43">
        <f t="shared" si="37"/>
        <v>5.0481100000000001E-2</v>
      </c>
    </row>
    <row r="293" spans="1:8" x14ac:dyDescent="0.2">
      <c r="A293" s="4">
        <v>39210</v>
      </c>
      <c r="D293">
        <v>64.099999999999994</v>
      </c>
      <c r="E293" s="43">
        <f t="shared" si="36"/>
        <v>0.89784869999999994</v>
      </c>
      <c r="G293">
        <v>1.51</v>
      </c>
      <c r="H293" s="43">
        <f t="shared" si="37"/>
        <v>4.6764699999999999E-2</v>
      </c>
    </row>
    <row r="294" spans="1:8" x14ac:dyDescent="0.2">
      <c r="A294" s="4">
        <v>39224</v>
      </c>
      <c r="D294">
        <v>50.8</v>
      </c>
      <c r="E294" s="43">
        <f t="shared" si="36"/>
        <v>0.71155559999999995</v>
      </c>
      <c r="G294">
        <v>1.43</v>
      </c>
      <c r="H294" s="43">
        <f t="shared" si="37"/>
        <v>4.4287099999999996E-2</v>
      </c>
    </row>
    <row r="295" spans="1:8" x14ac:dyDescent="0.2">
      <c r="A295" s="4">
        <v>39238</v>
      </c>
      <c r="D295">
        <v>235</v>
      </c>
      <c r="E295" s="43">
        <f t="shared" si="36"/>
        <v>3.2916449999999999</v>
      </c>
      <c r="G295">
        <v>1.71</v>
      </c>
      <c r="H295" s="43">
        <f t="shared" si="37"/>
        <v>5.2958700000000004E-2</v>
      </c>
    </row>
    <row r="296" spans="1:8" x14ac:dyDescent="0.2">
      <c r="A296" s="4">
        <v>39252</v>
      </c>
      <c r="D296">
        <v>42.4</v>
      </c>
      <c r="E296" s="43">
        <f t="shared" si="36"/>
        <v>0.5938968</v>
      </c>
      <c r="G296">
        <v>1.57</v>
      </c>
      <c r="H296" s="43">
        <f t="shared" si="37"/>
        <v>4.8622900000000004E-2</v>
      </c>
    </row>
    <row r="297" spans="1:8" x14ac:dyDescent="0.2">
      <c r="A297" s="4">
        <v>39268</v>
      </c>
      <c r="D297">
        <v>23.3</v>
      </c>
      <c r="E297" s="43">
        <f t="shared" si="36"/>
        <v>0.32636309999999996</v>
      </c>
      <c r="G297">
        <v>1.4</v>
      </c>
      <c r="H297" s="43">
        <f t="shared" si="37"/>
        <v>4.3358000000000001E-2</v>
      </c>
    </row>
    <row r="298" spans="1:8" x14ac:dyDescent="0.2">
      <c r="A298" s="4">
        <v>39280</v>
      </c>
      <c r="D298">
        <v>33.6</v>
      </c>
      <c r="E298" s="43">
        <f t="shared" si="36"/>
        <v>0.47063520000000003</v>
      </c>
      <c r="G298">
        <v>1.17</v>
      </c>
      <c r="H298" s="43">
        <f t="shared" si="37"/>
        <v>3.6234899999999994E-2</v>
      </c>
    </row>
    <row r="299" spans="1:8" x14ac:dyDescent="0.2">
      <c r="A299" s="4">
        <v>39294</v>
      </c>
      <c r="D299">
        <v>27.2</v>
      </c>
      <c r="E299" s="43">
        <f t="shared" si="36"/>
        <v>0.38099039999999995</v>
      </c>
      <c r="G299">
        <v>1.3</v>
      </c>
      <c r="H299" s="43">
        <f t="shared" si="37"/>
        <v>4.0261000000000005E-2</v>
      </c>
    </row>
    <row r="300" spans="1:8" x14ac:dyDescent="0.2">
      <c r="A300" s="4">
        <v>39308</v>
      </c>
      <c r="D300">
        <v>49.6</v>
      </c>
      <c r="E300" s="43">
        <f t="shared" si="36"/>
        <v>0.69474720000000001</v>
      </c>
      <c r="G300">
        <v>1.2</v>
      </c>
      <c r="H300" s="43">
        <f t="shared" si="37"/>
        <v>3.7163999999999996E-2</v>
      </c>
    </row>
    <row r="301" spans="1:8" x14ac:dyDescent="0.2">
      <c r="A301" s="4">
        <v>39322</v>
      </c>
      <c r="D301">
        <v>26</v>
      </c>
      <c r="E301" s="43">
        <f t="shared" si="36"/>
        <v>0.36418200000000001</v>
      </c>
      <c r="G301">
        <v>0.76</v>
      </c>
      <c r="H301" s="43">
        <f t="shared" si="37"/>
        <v>2.3537199999999998E-2</v>
      </c>
    </row>
    <row r="302" spans="1:8" x14ac:dyDescent="0.2">
      <c r="A302" s="4">
        <v>39336</v>
      </c>
      <c r="D302">
        <v>27.4</v>
      </c>
      <c r="E302" s="43">
        <f t="shared" si="36"/>
        <v>0.38379179999999996</v>
      </c>
      <c r="G302">
        <v>1.21</v>
      </c>
      <c r="H302" s="43">
        <f t="shared" si="37"/>
        <v>3.7473699999999999E-2</v>
      </c>
    </row>
    <row r="303" spans="1:8" x14ac:dyDescent="0.2">
      <c r="A303" s="4">
        <v>39350</v>
      </c>
      <c r="D303">
        <v>26.1</v>
      </c>
      <c r="E303" s="43">
        <f t="shared" si="36"/>
        <v>0.36558269999999998</v>
      </c>
      <c r="G303">
        <v>1.07</v>
      </c>
      <c r="H303" s="43">
        <f t="shared" si="37"/>
        <v>3.3137900000000005E-2</v>
      </c>
    </row>
    <row r="304" spans="1:8" x14ac:dyDescent="0.2">
      <c r="A304" s="4">
        <v>39364</v>
      </c>
    </row>
    <row r="305" spans="1:9" x14ac:dyDescent="0.2">
      <c r="A305" s="4">
        <v>39378</v>
      </c>
    </row>
    <row r="306" spans="1:9" x14ac:dyDescent="0.2">
      <c r="A306" s="4">
        <v>39392</v>
      </c>
      <c r="D306">
        <v>32.200000000000003</v>
      </c>
      <c r="E306" s="43">
        <f t="shared" si="36"/>
        <v>0.45102540000000008</v>
      </c>
      <c r="G306">
        <v>1.23</v>
      </c>
      <c r="H306" s="43">
        <f t="shared" si="37"/>
        <v>3.8093099999999998E-2</v>
      </c>
    </row>
    <row r="307" spans="1:9" x14ac:dyDescent="0.2">
      <c r="A307" s="4">
        <v>39405</v>
      </c>
      <c r="I307" s="67">
        <f>AVERAGE(H246:H264)</f>
        <v>6.2886305555555563E-2</v>
      </c>
    </row>
    <row r="308" spans="1:9" x14ac:dyDescent="0.2">
      <c r="A308" s="4">
        <v>39420</v>
      </c>
      <c r="C308" s="58" t="s">
        <v>316</v>
      </c>
    </row>
    <row r="309" spans="1:9" x14ac:dyDescent="0.2">
      <c r="C309" s="67">
        <f>AVERAGE(E291:E308)</f>
        <v>0.83811884999999986</v>
      </c>
    </row>
    <row r="312" spans="1:9" x14ac:dyDescent="0.2">
      <c r="A312" s="4">
        <v>39168</v>
      </c>
      <c r="B312" t="s">
        <v>61</v>
      </c>
      <c r="C312" s="58" t="s">
        <v>93</v>
      </c>
    </row>
    <row r="313" spans="1:9" x14ac:dyDescent="0.2">
      <c r="A313" s="4">
        <v>39182</v>
      </c>
      <c r="D313">
        <v>165</v>
      </c>
      <c r="E313" s="43">
        <f t="shared" ref="E313:E329" si="38">(D313*14.007)*(0.001)</f>
        <v>2.3111549999999998</v>
      </c>
      <c r="G313">
        <v>2.0699999999999998</v>
      </c>
      <c r="H313" s="43">
        <f>(G313*30.97)*0.001</f>
        <v>6.4107899999999982E-2</v>
      </c>
    </row>
    <row r="314" spans="1:9" x14ac:dyDescent="0.2">
      <c r="A314" s="4">
        <v>39196</v>
      </c>
      <c r="D314">
        <v>134</v>
      </c>
      <c r="E314" s="43">
        <f t="shared" si="38"/>
        <v>1.876938</v>
      </c>
      <c r="G314">
        <v>2.38</v>
      </c>
      <c r="H314" s="43">
        <f>(G314*30.97)*0.001</f>
        <v>7.3708599999999985E-2</v>
      </c>
    </row>
    <row r="315" spans="1:9" x14ac:dyDescent="0.2">
      <c r="A315" s="4">
        <v>39210</v>
      </c>
      <c r="D315">
        <v>134</v>
      </c>
      <c r="E315" s="43">
        <f t="shared" si="38"/>
        <v>1.876938</v>
      </c>
      <c r="G315">
        <v>1.6</v>
      </c>
      <c r="H315" s="43">
        <f>(G315*30.97)*0.001</f>
        <v>4.9551999999999999E-2</v>
      </c>
    </row>
    <row r="316" spans="1:9" x14ac:dyDescent="0.2">
      <c r="A316" s="4">
        <v>39224</v>
      </c>
      <c r="D316">
        <v>116</v>
      </c>
      <c r="E316" s="43">
        <f t="shared" si="38"/>
        <v>1.6248119999999999</v>
      </c>
      <c r="G316">
        <v>1.6</v>
      </c>
      <c r="H316" s="43">
        <f t="shared" ref="H316:H329" si="39">(G316*30.97)*0.001</f>
        <v>4.9551999999999999E-2</v>
      </c>
    </row>
    <row r="317" spans="1:9" x14ac:dyDescent="0.2">
      <c r="A317" s="4">
        <v>39238</v>
      </c>
      <c r="D317">
        <v>99.5</v>
      </c>
      <c r="E317" s="43">
        <f t="shared" si="38"/>
        <v>1.3936965000000001</v>
      </c>
      <c r="G317">
        <v>1.45</v>
      </c>
      <c r="H317" s="43">
        <f t="shared" si="39"/>
        <v>4.4906499999999995E-2</v>
      </c>
    </row>
    <row r="318" spans="1:9" x14ac:dyDescent="0.2">
      <c r="A318" s="4">
        <v>39252</v>
      </c>
      <c r="D318">
        <v>113</v>
      </c>
      <c r="E318" s="43">
        <f t="shared" si="38"/>
        <v>1.5827910000000001</v>
      </c>
      <c r="G318">
        <v>1.65</v>
      </c>
      <c r="H318" s="43">
        <f t="shared" si="39"/>
        <v>5.11005E-2</v>
      </c>
    </row>
    <row r="319" spans="1:9" x14ac:dyDescent="0.2">
      <c r="A319" s="4">
        <v>39268</v>
      </c>
      <c r="D319">
        <v>59.4</v>
      </c>
      <c r="E319" s="43">
        <f t="shared" si="38"/>
        <v>0.83201580000000008</v>
      </c>
      <c r="G319">
        <v>3.24</v>
      </c>
      <c r="H319" s="43">
        <f t="shared" si="39"/>
        <v>0.1003428</v>
      </c>
    </row>
    <row r="320" spans="1:9" x14ac:dyDescent="0.2">
      <c r="A320" s="4">
        <v>39280</v>
      </c>
      <c r="D320">
        <v>66.099999999999994</v>
      </c>
      <c r="E320" s="43">
        <f t="shared" si="38"/>
        <v>0.92586269999999993</v>
      </c>
      <c r="G320">
        <v>2.38</v>
      </c>
      <c r="H320" s="43">
        <f t="shared" si="39"/>
        <v>7.3708599999999985E-2</v>
      </c>
    </row>
    <row r="321" spans="1:9" x14ac:dyDescent="0.2">
      <c r="A321" s="4">
        <v>39294</v>
      </c>
      <c r="D321">
        <v>65.3</v>
      </c>
      <c r="E321" s="43">
        <f t="shared" si="38"/>
        <v>0.91465709999999989</v>
      </c>
      <c r="G321">
        <v>2.39</v>
      </c>
      <c r="H321" s="43">
        <f t="shared" si="39"/>
        <v>7.4018299999999995E-2</v>
      </c>
    </row>
    <row r="322" spans="1:9" x14ac:dyDescent="0.2">
      <c r="A322" s="4">
        <v>39308</v>
      </c>
      <c r="D322">
        <v>116</v>
      </c>
      <c r="E322" s="43">
        <f t="shared" si="38"/>
        <v>1.6248119999999999</v>
      </c>
      <c r="G322">
        <v>2.08</v>
      </c>
      <c r="H322" s="43">
        <f t="shared" si="39"/>
        <v>6.4417599999999992E-2</v>
      </c>
    </row>
    <row r="323" spans="1:9" x14ac:dyDescent="0.2">
      <c r="A323" s="4">
        <v>39322</v>
      </c>
      <c r="D323">
        <v>47.3</v>
      </c>
      <c r="E323" s="43">
        <f t="shared" si="38"/>
        <v>0.66253109999999993</v>
      </c>
      <c r="G323">
        <v>1.77</v>
      </c>
      <c r="H323" s="43">
        <f t="shared" si="39"/>
        <v>5.4816899999999995E-2</v>
      </c>
    </row>
    <row r="324" spans="1:9" x14ac:dyDescent="0.2">
      <c r="A324" s="4">
        <v>39336</v>
      </c>
      <c r="D324">
        <v>118</v>
      </c>
      <c r="E324" s="43">
        <f t="shared" si="38"/>
        <v>1.6528260000000001</v>
      </c>
      <c r="G324">
        <v>2.67</v>
      </c>
      <c r="H324" s="43">
        <f t="shared" si="39"/>
        <v>8.2689899999999997E-2</v>
      </c>
    </row>
    <row r="325" spans="1:9" x14ac:dyDescent="0.2">
      <c r="A325" s="4">
        <v>39350</v>
      </c>
    </row>
    <row r="326" spans="1:9" x14ac:dyDescent="0.2">
      <c r="A326" s="4">
        <v>39364</v>
      </c>
      <c r="D326">
        <v>72.2</v>
      </c>
      <c r="E326" s="43">
        <f t="shared" si="38"/>
        <v>1.0113053999999999</v>
      </c>
      <c r="G326">
        <v>2.0499999999999998</v>
      </c>
      <c r="H326" s="43">
        <f t="shared" si="39"/>
        <v>6.3488499999999989E-2</v>
      </c>
    </row>
    <row r="327" spans="1:9" x14ac:dyDescent="0.2">
      <c r="A327" s="4">
        <v>39378</v>
      </c>
      <c r="D327">
        <v>74.2</v>
      </c>
      <c r="E327" s="43">
        <f t="shared" si="38"/>
        <v>1.0393194000000001</v>
      </c>
      <c r="G327">
        <v>1.78</v>
      </c>
      <c r="H327" s="43">
        <f t="shared" si="39"/>
        <v>5.5126599999999998E-2</v>
      </c>
    </row>
    <row r="328" spans="1:9" x14ac:dyDescent="0.2">
      <c r="A328" s="4">
        <v>39392</v>
      </c>
      <c r="D328">
        <v>66.3</v>
      </c>
      <c r="E328" s="43">
        <f t="shared" si="38"/>
        <v>0.92866409999999999</v>
      </c>
      <c r="G328">
        <v>1.85</v>
      </c>
      <c r="H328" s="43">
        <f t="shared" si="39"/>
        <v>5.7294499999999998E-2</v>
      </c>
    </row>
    <row r="329" spans="1:9" x14ac:dyDescent="0.2">
      <c r="A329" s="4">
        <v>39405</v>
      </c>
      <c r="D329">
        <v>88.5</v>
      </c>
      <c r="E329" s="43">
        <f t="shared" si="38"/>
        <v>1.2396195000000001</v>
      </c>
      <c r="G329">
        <v>2.13</v>
      </c>
      <c r="H329" s="43">
        <f t="shared" si="39"/>
        <v>6.59661E-2</v>
      </c>
      <c r="I329" s="67">
        <f>AVERAGE(H268:H286)</f>
        <v>3.393150625E-2</v>
      </c>
    </row>
    <row r="330" spans="1:9" x14ac:dyDescent="0.2">
      <c r="A330" s="4">
        <v>39420</v>
      </c>
      <c r="C330" s="58" t="s">
        <v>316</v>
      </c>
    </row>
    <row r="331" spans="1:9" x14ac:dyDescent="0.2">
      <c r="C331" s="67">
        <f>AVERAGE(E313:E330)</f>
        <v>1.3436214750000002</v>
      </c>
    </row>
    <row r="334" spans="1:9" x14ac:dyDescent="0.2">
      <c r="A334" s="4">
        <v>39168</v>
      </c>
      <c r="B334" t="s">
        <v>64</v>
      </c>
      <c r="C334" s="58" t="s">
        <v>65</v>
      </c>
      <c r="D334">
        <v>203</v>
      </c>
      <c r="E334" s="43">
        <f t="shared" ref="E334:E350" si="40">(D334*14.007)*(0.001)</f>
        <v>2.8434209999999998</v>
      </c>
      <c r="G334">
        <v>2.33</v>
      </c>
      <c r="H334" s="43">
        <f t="shared" ref="H334:H350" si="41">(G334*30.97)*0.001</f>
        <v>7.2160100000000005E-2</v>
      </c>
    </row>
    <row r="335" spans="1:9" x14ac:dyDescent="0.2">
      <c r="A335" s="4">
        <v>39182</v>
      </c>
      <c r="D335">
        <v>198</v>
      </c>
      <c r="E335" s="43">
        <f t="shared" si="40"/>
        <v>2.7733859999999999</v>
      </c>
      <c r="G335">
        <v>1.78</v>
      </c>
      <c r="H335" s="43">
        <f t="shared" si="41"/>
        <v>5.5126599999999998E-2</v>
      </c>
    </row>
    <row r="336" spans="1:9" x14ac:dyDescent="0.2">
      <c r="A336" s="4">
        <v>39196</v>
      </c>
      <c r="D336">
        <v>225</v>
      </c>
      <c r="E336" s="43">
        <f t="shared" si="40"/>
        <v>3.1515749999999998</v>
      </c>
      <c r="G336">
        <v>2.1800000000000002</v>
      </c>
      <c r="H336" s="43">
        <f t="shared" si="41"/>
        <v>6.7514600000000008E-2</v>
      </c>
    </row>
    <row r="337" spans="1:9" x14ac:dyDescent="0.2">
      <c r="A337" s="4">
        <v>39210</v>
      </c>
      <c r="D337">
        <v>147</v>
      </c>
      <c r="E337" s="43">
        <f t="shared" si="40"/>
        <v>2.0590290000000002</v>
      </c>
      <c r="G337">
        <v>1.79</v>
      </c>
      <c r="H337" s="43">
        <f t="shared" si="41"/>
        <v>5.5436299999999994E-2</v>
      </c>
    </row>
    <row r="338" spans="1:9" x14ac:dyDescent="0.2">
      <c r="A338" s="4">
        <v>39224</v>
      </c>
      <c r="D338">
        <v>99.4</v>
      </c>
      <c r="E338" s="43">
        <f t="shared" si="40"/>
        <v>1.3922958000000001</v>
      </c>
      <c r="G338">
        <v>1.35</v>
      </c>
      <c r="H338" s="43">
        <f t="shared" si="41"/>
        <v>4.1809499999999999E-2</v>
      </c>
    </row>
    <row r="339" spans="1:9" x14ac:dyDescent="0.2">
      <c r="A339" s="4">
        <v>39238</v>
      </c>
      <c r="D339">
        <v>89.1</v>
      </c>
      <c r="E339" s="43">
        <f t="shared" si="40"/>
        <v>1.2480237000000001</v>
      </c>
      <c r="G339">
        <v>0.92</v>
      </c>
      <c r="H339" s="43">
        <f t="shared" si="41"/>
        <v>2.8492400000000001E-2</v>
      </c>
    </row>
    <row r="340" spans="1:9" x14ac:dyDescent="0.2">
      <c r="A340" s="4">
        <v>39252</v>
      </c>
      <c r="D340">
        <v>79.900000000000006</v>
      </c>
      <c r="E340" s="43">
        <f t="shared" si="40"/>
        <v>1.1191593</v>
      </c>
      <c r="G340">
        <v>1.36</v>
      </c>
      <c r="H340" s="43">
        <f t="shared" si="41"/>
        <v>4.2119200000000002E-2</v>
      </c>
    </row>
    <row r="341" spans="1:9" x14ac:dyDescent="0.2">
      <c r="A341" s="4">
        <v>39268</v>
      </c>
      <c r="D341">
        <v>68.400000000000006</v>
      </c>
      <c r="E341" s="43">
        <f t="shared" si="40"/>
        <v>0.95807880000000001</v>
      </c>
      <c r="G341">
        <v>1.59</v>
      </c>
      <c r="H341" s="43">
        <f t="shared" si="41"/>
        <v>4.9242300000000003E-2</v>
      </c>
    </row>
    <row r="342" spans="1:9" x14ac:dyDescent="0.2">
      <c r="A342" s="4">
        <v>39280</v>
      </c>
      <c r="D342">
        <v>85.1</v>
      </c>
      <c r="E342" s="43">
        <f t="shared" si="40"/>
        <v>1.1919956999999999</v>
      </c>
      <c r="G342">
        <v>1.85</v>
      </c>
      <c r="H342" s="43">
        <f t="shared" si="41"/>
        <v>5.7294499999999998E-2</v>
      </c>
    </row>
    <row r="343" spans="1:9" x14ac:dyDescent="0.2">
      <c r="A343" s="4">
        <v>39294</v>
      </c>
      <c r="D343">
        <v>110</v>
      </c>
      <c r="E343" s="43">
        <f t="shared" si="40"/>
        <v>1.54077</v>
      </c>
      <c r="G343">
        <v>2.09</v>
      </c>
      <c r="H343" s="43">
        <f t="shared" si="41"/>
        <v>6.4727300000000002E-2</v>
      </c>
    </row>
    <row r="344" spans="1:9" x14ac:dyDescent="0.2">
      <c r="A344" s="4">
        <v>39308</v>
      </c>
      <c r="D344">
        <v>49.9</v>
      </c>
      <c r="E344" s="43">
        <f t="shared" si="40"/>
        <v>0.6989493</v>
      </c>
      <c r="G344">
        <v>1.7</v>
      </c>
      <c r="H344" s="43">
        <f t="shared" si="41"/>
        <v>5.2648999999999994E-2</v>
      </c>
    </row>
    <row r="345" spans="1:9" x14ac:dyDescent="0.2">
      <c r="A345" s="4">
        <v>39322</v>
      </c>
      <c r="D345">
        <v>80.5</v>
      </c>
      <c r="E345" s="43">
        <f t="shared" si="40"/>
        <v>1.1275634999999999</v>
      </c>
      <c r="G345">
        <v>1.85</v>
      </c>
      <c r="H345" s="43">
        <f t="shared" si="41"/>
        <v>5.7294499999999998E-2</v>
      </c>
    </row>
    <row r="346" spans="1:9" x14ac:dyDescent="0.2">
      <c r="A346" s="4">
        <v>39336</v>
      </c>
      <c r="D346">
        <v>89.9</v>
      </c>
      <c r="E346" s="43">
        <f t="shared" si="40"/>
        <v>1.2592292999999999</v>
      </c>
      <c r="G346">
        <v>2.2599999999999998</v>
      </c>
      <c r="H346" s="43">
        <f t="shared" si="41"/>
        <v>6.9992200000000004E-2</v>
      </c>
    </row>
    <row r="347" spans="1:9" x14ac:dyDescent="0.2">
      <c r="A347" s="4">
        <v>39350</v>
      </c>
      <c r="D347">
        <v>92.4</v>
      </c>
      <c r="E347" s="43">
        <f t="shared" si="40"/>
        <v>1.2942468000000003</v>
      </c>
      <c r="G347">
        <v>2.09</v>
      </c>
      <c r="H347" s="43">
        <f t="shared" si="41"/>
        <v>6.4727300000000002E-2</v>
      </c>
    </row>
    <row r="348" spans="1:9" x14ac:dyDescent="0.2">
      <c r="A348" s="4">
        <v>39364</v>
      </c>
      <c r="D348">
        <v>89.5</v>
      </c>
      <c r="E348" s="43">
        <f t="shared" si="40"/>
        <v>1.2536265000000002</v>
      </c>
      <c r="G348">
        <v>2.09</v>
      </c>
      <c r="H348" s="43">
        <f t="shared" si="41"/>
        <v>6.4727300000000002E-2</v>
      </c>
    </row>
    <row r="349" spans="1:9" x14ac:dyDescent="0.2">
      <c r="A349" s="4">
        <v>39378</v>
      </c>
      <c r="D349">
        <v>105</v>
      </c>
      <c r="E349" s="43">
        <f t="shared" si="40"/>
        <v>1.4707349999999999</v>
      </c>
      <c r="G349">
        <v>1.91</v>
      </c>
      <c r="H349" s="43">
        <f t="shared" si="41"/>
        <v>5.9152699999999996E-2</v>
      </c>
    </row>
    <row r="350" spans="1:9" x14ac:dyDescent="0.2">
      <c r="A350" s="4">
        <v>39392</v>
      </c>
      <c r="D350">
        <v>125</v>
      </c>
      <c r="E350" s="43">
        <f t="shared" si="40"/>
        <v>1.750875</v>
      </c>
      <c r="G350">
        <v>2.73</v>
      </c>
      <c r="H350" s="43">
        <f t="shared" si="41"/>
        <v>8.4548099999999987E-2</v>
      </c>
    </row>
    <row r="351" spans="1:9" x14ac:dyDescent="0.2">
      <c r="A351" s="4">
        <v>39405</v>
      </c>
      <c r="C351" s="58" t="s">
        <v>316</v>
      </c>
      <c r="I351" s="67">
        <f>AVERAGE(H290:H308)</f>
        <v>4.0814035714285719E-2</v>
      </c>
    </row>
    <row r="352" spans="1:9" x14ac:dyDescent="0.2">
      <c r="A352" s="4">
        <v>39420</v>
      </c>
      <c r="C352" s="58" t="s">
        <v>316</v>
      </c>
    </row>
    <row r="353" spans="1:8" x14ac:dyDescent="0.2">
      <c r="C353" s="67">
        <f>AVERAGE(E334:E352)</f>
        <v>1.5960564529411763</v>
      </c>
    </row>
    <row r="356" spans="1:8" x14ac:dyDescent="0.2">
      <c r="A356" s="4">
        <v>39168</v>
      </c>
      <c r="B356" t="s">
        <v>66</v>
      </c>
      <c r="C356" s="58" t="s">
        <v>67</v>
      </c>
      <c r="D356">
        <v>330</v>
      </c>
      <c r="E356" s="43">
        <f>(D356*14.007)*(0.001)</f>
        <v>4.6223099999999997</v>
      </c>
      <c r="G356">
        <v>3.76</v>
      </c>
      <c r="H356" s="43">
        <f>(G356*30.97)*0.001</f>
        <v>0.1164472</v>
      </c>
    </row>
    <row r="357" spans="1:8" x14ac:dyDescent="0.2">
      <c r="A357" s="4">
        <v>39182</v>
      </c>
      <c r="D357">
        <v>402</v>
      </c>
      <c r="E357" s="43">
        <f>(D357*14.007)*(0.001)</f>
        <v>5.630814</v>
      </c>
      <c r="G357">
        <v>3.52</v>
      </c>
      <c r="H357" s="43">
        <f>(G357*30.97)*0.001</f>
        <v>0.1090144</v>
      </c>
    </row>
    <row r="358" spans="1:8" x14ac:dyDescent="0.2">
      <c r="A358" s="4">
        <v>39196</v>
      </c>
      <c r="D358">
        <v>270</v>
      </c>
      <c r="E358" s="43">
        <f t="shared" ref="E358:E367" si="42">(D358*14.007)*(0.001)</f>
        <v>3.7818899999999998</v>
      </c>
      <c r="G358">
        <v>3.83</v>
      </c>
      <c r="H358" s="43">
        <f t="shared" ref="H358:H367" si="43">(G358*30.97)*0.001</f>
        <v>0.1186151</v>
      </c>
    </row>
    <row r="359" spans="1:8" x14ac:dyDescent="0.2">
      <c r="A359" s="4">
        <v>39210</v>
      </c>
      <c r="D359">
        <v>399</v>
      </c>
      <c r="E359" s="43">
        <f t="shared" si="42"/>
        <v>5.5887929999999999</v>
      </c>
      <c r="G359">
        <v>5.16</v>
      </c>
      <c r="H359" s="43">
        <f t="shared" si="43"/>
        <v>0.15980519999999998</v>
      </c>
    </row>
    <row r="360" spans="1:8" x14ac:dyDescent="0.2">
      <c r="A360" s="4">
        <v>39224</v>
      </c>
      <c r="D360">
        <v>332</v>
      </c>
      <c r="E360" s="43">
        <f t="shared" si="42"/>
        <v>4.6503239999999995</v>
      </c>
      <c r="G360">
        <v>3.19</v>
      </c>
      <c r="H360" s="43">
        <f t="shared" si="43"/>
        <v>9.8794300000000002E-2</v>
      </c>
    </row>
    <row r="361" spans="1:8" x14ac:dyDescent="0.2">
      <c r="A361" s="4">
        <v>39238</v>
      </c>
      <c r="D361">
        <v>291</v>
      </c>
      <c r="E361" s="43">
        <f t="shared" si="42"/>
        <v>4.0760369999999995</v>
      </c>
      <c r="G361">
        <v>2.46</v>
      </c>
      <c r="H361" s="43">
        <f t="shared" si="43"/>
        <v>7.6186199999999996E-2</v>
      </c>
    </row>
    <row r="362" spans="1:8" x14ac:dyDescent="0.2">
      <c r="A362" s="4">
        <v>39252</v>
      </c>
      <c r="D362">
        <v>279</v>
      </c>
      <c r="E362" s="43">
        <f t="shared" si="42"/>
        <v>3.907953</v>
      </c>
      <c r="G362">
        <v>3.74</v>
      </c>
      <c r="H362" s="43">
        <f t="shared" si="43"/>
        <v>0.11582779999999999</v>
      </c>
    </row>
    <row r="363" spans="1:8" x14ac:dyDescent="0.2">
      <c r="A363" s="4">
        <v>39268</v>
      </c>
    </row>
    <row r="364" spans="1:8" x14ac:dyDescent="0.2">
      <c r="A364" s="4">
        <v>39280</v>
      </c>
      <c r="D364">
        <v>215</v>
      </c>
      <c r="E364" s="43">
        <f t="shared" si="42"/>
        <v>3.0115050000000001</v>
      </c>
      <c r="G364">
        <v>3.32</v>
      </c>
      <c r="H364" s="43">
        <f t="shared" si="43"/>
        <v>0.10282039999999999</v>
      </c>
    </row>
    <row r="365" spans="1:8" x14ac:dyDescent="0.2">
      <c r="A365" s="4">
        <v>39294</v>
      </c>
    </row>
    <row r="366" spans="1:8" x14ac:dyDescent="0.2">
      <c r="A366" s="4">
        <v>39308</v>
      </c>
      <c r="D366">
        <v>225</v>
      </c>
      <c r="E366" s="43">
        <f t="shared" si="42"/>
        <v>3.1515749999999998</v>
      </c>
      <c r="G366">
        <v>3.65</v>
      </c>
      <c r="H366" s="43">
        <f t="shared" si="43"/>
        <v>0.1130405</v>
      </c>
    </row>
    <row r="367" spans="1:8" x14ac:dyDescent="0.2">
      <c r="A367" s="4">
        <v>39322</v>
      </c>
      <c r="D367">
        <v>250</v>
      </c>
      <c r="E367" s="43">
        <f t="shared" si="42"/>
        <v>3.5017499999999999</v>
      </c>
      <c r="G367">
        <v>3.57</v>
      </c>
      <c r="H367" s="43">
        <f t="shared" si="43"/>
        <v>0.11056289999999999</v>
      </c>
    </row>
    <row r="368" spans="1:8" x14ac:dyDescent="0.2">
      <c r="A368" s="4">
        <v>39336</v>
      </c>
    </row>
    <row r="369" spans="1:9" x14ac:dyDescent="0.2">
      <c r="A369" s="4">
        <v>39350</v>
      </c>
      <c r="D369">
        <v>257</v>
      </c>
      <c r="E369" s="43">
        <f>(D369*14.007)*(0.001)</f>
        <v>3.599799</v>
      </c>
      <c r="G369">
        <v>4.2699999999999996</v>
      </c>
      <c r="H369" s="43">
        <f>(G369*30.97)*0.001</f>
        <v>0.1322419</v>
      </c>
    </row>
    <row r="370" spans="1:9" x14ac:dyDescent="0.2">
      <c r="A370" s="4">
        <v>39364</v>
      </c>
      <c r="D370">
        <v>330</v>
      </c>
      <c r="E370" s="43">
        <f>(D370*14.007)*(0.001)</f>
        <v>4.6223099999999997</v>
      </c>
      <c r="G370">
        <v>5.4</v>
      </c>
      <c r="H370" s="43">
        <f>(G370*30.97)*0.001</f>
        <v>0.167238</v>
      </c>
    </row>
    <row r="371" spans="1:9" x14ac:dyDescent="0.2">
      <c r="A371" s="4">
        <v>39378</v>
      </c>
      <c r="D371">
        <v>326</v>
      </c>
      <c r="E371" s="43">
        <f>(D371*14.007)*(0.001)</f>
        <v>4.5662820000000002</v>
      </c>
      <c r="G371">
        <v>4.3499999999999996</v>
      </c>
      <c r="H371" s="43">
        <f>(G371*30.97)*0.001</f>
        <v>0.13471949999999999</v>
      </c>
    </row>
    <row r="372" spans="1:9" x14ac:dyDescent="0.2">
      <c r="A372" s="4">
        <v>39392</v>
      </c>
      <c r="D372">
        <v>379</v>
      </c>
      <c r="E372" s="43">
        <f>(D372*14.007)*(0.001)</f>
        <v>5.3086530000000005</v>
      </c>
      <c r="G372">
        <v>3.6</v>
      </c>
      <c r="H372" s="43">
        <f>(G372*30.97)*0.001</f>
        <v>0.11149200000000001</v>
      </c>
    </row>
    <row r="373" spans="1:9" x14ac:dyDescent="0.2">
      <c r="A373" s="4">
        <v>39405</v>
      </c>
      <c r="I373" s="67">
        <f>AVERAGE(H312:H330)</f>
        <v>6.4049831249999981E-2</v>
      </c>
    </row>
    <row r="374" spans="1:9" x14ac:dyDescent="0.2">
      <c r="A374" s="4">
        <v>39420</v>
      </c>
      <c r="D374">
        <v>400</v>
      </c>
      <c r="E374" s="43">
        <f>(D374*14.007)*(0.001)</f>
        <v>5.6028000000000002</v>
      </c>
      <c r="G374">
        <v>3.2</v>
      </c>
      <c r="H374" s="43">
        <f>(G374*30.97)*0.001</f>
        <v>9.9103999999999998E-2</v>
      </c>
    </row>
    <row r="375" spans="1:9" x14ac:dyDescent="0.2">
      <c r="C375" s="67">
        <f>AVERAGE(E356:E374)</f>
        <v>4.3748529999999999</v>
      </c>
    </row>
    <row r="378" spans="1:9" x14ac:dyDescent="0.2">
      <c r="A378" s="4">
        <v>39168</v>
      </c>
      <c r="B378" t="s">
        <v>70</v>
      </c>
      <c r="C378" s="58" t="s">
        <v>71</v>
      </c>
    </row>
    <row r="379" spans="1:9" x14ac:dyDescent="0.2">
      <c r="A379" s="4">
        <v>39182</v>
      </c>
    </row>
    <row r="380" spans="1:9" x14ac:dyDescent="0.2">
      <c r="A380" s="4">
        <v>39196</v>
      </c>
      <c r="D380">
        <v>157</v>
      </c>
      <c r="E380" s="43">
        <f t="shared" ref="E380:E385" si="44">(D380*14.007)*(0.001)</f>
        <v>2.1990990000000004</v>
      </c>
      <c r="G380">
        <v>2.2999999999999998</v>
      </c>
      <c r="H380" s="43">
        <f t="shared" ref="H380:H385" si="45">(G380*30.97)*0.001</f>
        <v>7.1231000000000003E-2</v>
      </c>
    </row>
    <row r="381" spans="1:9" x14ac:dyDescent="0.2">
      <c r="A381" s="4">
        <v>39210</v>
      </c>
      <c r="D381">
        <v>178</v>
      </c>
      <c r="E381" s="43">
        <f t="shared" si="44"/>
        <v>2.4932460000000001</v>
      </c>
      <c r="G381">
        <v>2.79</v>
      </c>
      <c r="H381" s="43">
        <f t="shared" si="45"/>
        <v>8.6406300000000005E-2</v>
      </c>
    </row>
    <row r="382" spans="1:9" x14ac:dyDescent="0.2">
      <c r="A382" s="4">
        <v>39224</v>
      </c>
      <c r="D382">
        <v>232</v>
      </c>
      <c r="E382" s="43">
        <f t="shared" si="44"/>
        <v>3.2496239999999998</v>
      </c>
      <c r="G382">
        <v>2.2400000000000002</v>
      </c>
      <c r="H382" s="43">
        <f t="shared" si="45"/>
        <v>6.9372799999999998E-2</v>
      </c>
    </row>
    <row r="383" spans="1:9" x14ac:dyDescent="0.2">
      <c r="A383" s="4">
        <v>39238</v>
      </c>
      <c r="D383">
        <v>109</v>
      </c>
      <c r="E383" s="43">
        <f t="shared" si="44"/>
        <v>1.5267629999999999</v>
      </c>
      <c r="G383">
        <v>1.37</v>
      </c>
      <c r="H383" s="43">
        <f t="shared" si="45"/>
        <v>4.2428899999999999E-2</v>
      </c>
    </row>
    <row r="384" spans="1:9" x14ac:dyDescent="0.2">
      <c r="A384" s="4">
        <v>39252</v>
      </c>
      <c r="D384">
        <v>153</v>
      </c>
      <c r="E384" s="43">
        <f t="shared" si="44"/>
        <v>2.1430709999999999</v>
      </c>
      <c r="G384">
        <v>2.37</v>
      </c>
      <c r="H384" s="43">
        <f t="shared" si="45"/>
        <v>7.3398900000000003E-2</v>
      </c>
    </row>
    <row r="385" spans="1:9" x14ac:dyDescent="0.2">
      <c r="A385" s="4">
        <v>39268</v>
      </c>
      <c r="D385">
        <v>103</v>
      </c>
      <c r="E385" s="43">
        <f t="shared" si="44"/>
        <v>1.4427210000000001</v>
      </c>
      <c r="G385">
        <v>3.7</v>
      </c>
      <c r="H385" s="43">
        <f t="shared" si="45"/>
        <v>0.114589</v>
      </c>
    </row>
    <row r="386" spans="1:9" x14ac:dyDescent="0.2">
      <c r="A386" s="4">
        <v>39280</v>
      </c>
    </row>
    <row r="387" spans="1:9" x14ac:dyDescent="0.2">
      <c r="A387" s="4">
        <v>39294</v>
      </c>
      <c r="D387">
        <v>134</v>
      </c>
      <c r="E387" s="43">
        <f>(D387*14.007)*(0.001)</f>
        <v>1.876938</v>
      </c>
      <c r="G387">
        <v>2.63</v>
      </c>
      <c r="H387" s="43">
        <f>(G387*30.97)*0.001</f>
        <v>8.1451099999999999E-2</v>
      </c>
    </row>
    <row r="388" spans="1:9" x14ac:dyDescent="0.2">
      <c r="A388" s="4">
        <v>39308</v>
      </c>
      <c r="D388">
        <v>110</v>
      </c>
      <c r="E388" s="43">
        <f>(D388*14.007)*(0.001)</f>
        <v>1.54077</v>
      </c>
      <c r="G388">
        <v>2.73</v>
      </c>
      <c r="H388" s="43">
        <f>(G388*30.97)*0.001</f>
        <v>8.4548099999999987E-2</v>
      </c>
    </row>
    <row r="389" spans="1:9" x14ac:dyDescent="0.2">
      <c r="A389" s="4">
        <v>39322</v>
      </c>
      <c r="D389">
        <v>135</v>
      </c>
      <c r="E389" s="43">
        <f>(D389*14.007)*(0.001)</f>
        <v>1.8909449999999999</v>
      </c>
      <c r="G389">
        <v>2.78</v>
      </c>
      <c r="H389" s="43">
        <f>(G389*30.97)*0.001</f>
        <v>8.6096599999999995E-2</v>
      </c>
    </row>
    <row r="390" spans="1:9" x14ac:dyDescent="0.2">
      <c r="A390" s="4">
        <v>39336</v>
      </c>
      <c r="D390">
        <v>149</v>
      </c>
      <c r="E390" s="43">
        <f>(D390*14.007)*(0.001)</f>
        <v>2.087043</v>
      </c>
      <c r="G390">
        <v>3.36</v>
      </c>
      <c r="H390" s="43">
        <f>(G390*30.97)*0.001</f>
        <v>0.10405919999999999</v>
      </c>
    </row>
    <row r="391" spans="1:9" x14ac:dyDescent="0.2">
      <c r="A391" s="4">
        <v>39350</v>
      </c>
      <c r="D391">
        <v>208</v>
      </c>
      <c r="E391" s="43">
        <f>(D391*14.007)*(0.001)</f>
        <v>2.913456</v>
      </c>
      <c r="G391">
        <v>2.33</v>
      </c>
      <c r="H391" s="43">
        <f>(G391*30.97)*0.001</f>
        <v>7.2160100000000005E-2</v>
      </c>
    </row>
    <row r="392" spans="1:9" x14ac:dyDescent="0.2">
      <c r="A392" s="4">
        <v>39364</v>
      </c>
    </row>
    <row r="393" spans="1:9" x14ac:dyDescent="0.2">
      <c r="A393" s="4">
        <v>39378</v>
      </c>
      <c r="D393">
        <v>258</v>
      </c>
      <c r="E393" s="43">
        <f>(D393*14.007)*(0.001)</f>
        <v>3.6138060000000003</v>
      </c>
      <c r="G393">
        <v>3.51</v>
      </c>
      <c r="H393" s="43">
        <f>(G393*30.97)*0.001</f>
        <v>0.10870469999999999</v>
      </c>
    </row>
    <row r="394" spans="1:9" x14ac:dyDescent="0.2">
      <c r="A394" s="4">
        <v>39392</v>
      </c>
      <c r="D394">
        <v>214</v>
      </c>
      <c r="E394" s="43">
        <f>(D394*14.007)*(0.001)</f>
        <v>2.9974980000000002</v>
      </c>
      <c r="G394">
        <v>2.2599999999999998</v>
      </c>
      <c r="H394" s="43">
        <f>(G394*30.97)*0.001</f>
        <v>6.9992200000000004E-2</v>
      </c>
    </row>
    <row r="395" spans="1:9" x14ac:dyDescent="0.2">
      <c r="A395" s="4">
        <v>39405</v>
      </c>
      <c r="D395">
        <v>257</v>
      </c>
      <c r="E395" s="43">
        <f>(D395*14.007)*(0.001)</f>
        <v>3.599799</v>
      </c>
      <c r="G395">
        <v>1.42</v>
      </c>
      <c r="H395" s="43">
        <f>(G395*30.97)*0.001</f>
        <v>4.39774E-2</v>
      </c>
      <c r="I395" s="67">
        <f>AVERAGE(H334:H352)</f>
        <v>5.805964117647059E-2</v>
      </c>
    </row>
    <row r="396" spans="1:9" x14ac:dyDescent="0.2">
      <c r="A396" s="4">
        <v>39420</v>
      </c>
      <c r="D396">
        <v>339</v>
      </c>
      <c r="E396" s="43">
        <f>(D396*14.007)*(0.001)</f>
        <v>4.748373</v>
      </c>
      <c r="G396">
        <v>2.5</v>
      </c>
      <c r="H396" s="43">
        <f>(G396*30.97)*0.001</f>
        <v>7.7424999999999994E-2</v>
      </c>
    </row>
    <row r="397" spans="1:9" x14ac:dyDescent="0.2">
      <c r="C397" s="67">
        <f>AVERAGE(E379:E396)</f>
        <v>2.5548768000000002</v>
      </c>
    </row>
    <row r="400" spans="1:9" x14ac:dyDescent="0.2">
      <c r="A400" s="4">
        <v>39168</v>
      </c>
      <c r="B400" t="s">
        <v>72</v>
      </c>
      <c r="C400" s="58" t="s">
        <v>73</v>
      </c>
    </row>
    <row r="401" spans="1:9" x14ac:dyDescent="0.2">
      <c r="A401" s="4">
        <v>39182</v>
      </c>
      <c r="D401">
        <v>329</v>
      </c>
      <c r="E401" s="43">
        <f>(D401*14.007)*(0.001)</f>
        <v>4.6083030000000003</v>
      </c>
      <c r="G401">
        <v>2.88</v>
      </c>
      <c r="H401" s="43">
        <f>(G401*30.97)*0.001</f>
        <v>8.9193599999999998E-2</v>
      </c>
    </row>
    <row r="402" spans="1:9" x14ac:dyDescent="0.2">
      <c r="A402" s="4">
        <v>39196</v>
      </c>
      <c r="D402">
        <v>280</v>
      </c>
      <c r="E402" s="43">
        <f>(D402*14.007)*(0.001)</f>
        <v>3.9219600000000003</v>
      </c>
      <c r="G402">
        <v>2.41</v>
      </c>
      <c r="H402" s="43">
        <f>(G402*30.97)*0.001</f>
        <v>7.4637700000000001E-2</v>
      </c>
    </row>
    <row r="403" spans="1:9" x14ac:dyDescent="0.2">
      <c r="A403" s="4">
        <v>39210</v>
      </c>
    </row>
    <row r="404" spans="1:9" x14ac:dyDescent="0.2">
      <c r="A404" s="4">
        <v>39224</v>
      </c>
      <c r="D404">
        <v>258</v>
      </c>
      <c r="E404" s="43">
        <f t="shared" ref="E404:E416" si="46">(D404*14.007)*(0.001)</f>
        <v>3.6138060000000003</v>
      </c>
      <c r="G404">
        <v>4.4800000000000004</v>
      </c>
      <c r="H404" s="43">
        <f t="shared" ref="H404:H416" si="47">(G404*30.97)*0.001</f>
        <v>0.1387456</v>
      </c>
    </row>
    <row r="405" spans="1:9" x14ac:dyDescent="0.2">
      <c r="A405" s="4">
        <v>39238</v>
      </c>
    </row>
    <row r="406" spans="1:9" x14ac:dyDescent="0.2">
      <c r="A406" s="4">
        <v>39252</v>
      </c>
      <c r="D406">
        <v>1.79</v>
      </c>
      <c r="E406" s="43">
        <f t="shared" si="46"/>
        <v>2.5072530000000003E-2</v>
      </c>
      <c r="G406">
        <v>2.96</v>
      </c>
      <c r="H406" s="43">
        <f t="shared" si="47"/>
        <v>9.1671199999999994E-2</v>
      </c>
    </row>
    <row r="407" spans="1:9" x14ac:dyDescent="0.2">
      <c r="A407" s="4">
        <v>39268</v>
      </c>
      <c r="D407">
        <v>131</v>
      </c>
      <c r="E407" s="43">
        <f t="shared" si="46"/>
        <v>1.8349169999999999</v>
      </c>
      <c r="G407">
        <v>1.92</v>
      </c>
      <c r="H407" s="43">
        <f t="shared" si="47"/>
        <v>5.9462399999999999E-2</v>
      </c>
    </row>
    <row r="408" spans="1:9" x14ac:dyDescent="0.2">
      <c r="A408" s="4">
        <v>39280</v>
      </c>
      <c r="D408">
        <v>142</v>
      </c>
      <c r="E408" s="43">
        <f t="shared" si="46"/>
        <v>1.9889939999999999</v>
      </c>
      <c r="G408">
        <v>3.37</v>
      </c>
      <c r="H408" s="43">
        <f t="shared" si="47"/>
        <v>0.1043689</v>
      </c>
    </row>
    <row r="409" spans="1:9" x14ac:dyDescent="0.2">
      <c r="A409" s="4">
        <v>39294</v>
      </c>
      <c r="D409">
        <v>146</v>
      </c>
      <c r="E409" s="43">
        <f t="shared" si="46"/>
        <v>2.0450219999999999</v>
      </c>
      <c r="G409">
        <v>3.23</v>
      </c>
      <c r="H409" s="43">
        <f t="shared" si="47"/>
        <v>0.10003309999999999</v>
      </c>
    </row>
    <row r="410" spans="1:9" x14ac:dyDescent="0.2">
      <c r="A410" s="4">
        <v>39308</v>
      </c>
    </row>
    <row r="411" spans="1:9" x14ac:dyDescent="0.2">
      <c r="A411" s="4">
        <v>39322</v>
      </c>
    </row>
    <row r="412" spans="1:9" x14ac:dyDescent="0.2">
      <c r="A412" s="4">
        <v>39336</v>
      </c>
      <c r="D412">
        <v>100</v>
      </c>
      <c r="E412" s="43">
        <f>(D412*14.007)*(0.001)</f>
        <v>1.4007000000000001</v>
      </c>
      <c r="G412">
        <v>2.67</v>
      </c>
      <c r="H412" s="43">
        <f>(G412*30.97)*0.001</f>
        <v>8.2689899999999997E-2</v>
      </c>
      <c r="I412" s="67"/>
    </row>
    <row r="413" spans="1:9" x14ac:dyDescent="0.2">
      <c r="A413" s="4">
        <v>39350</v>
      </c>
      <c r="D413">
        <v>135</v>
      </c>
      <c r="E413" s="43">
        <f>(D413*14.007)*(0.001)</f>
        <v>1.8909449999999999</v>
      </c>
      <c r="G413">
        <v>2.46</v>
      </c>
      <c r="H413" s="43">
        <f>(G413*30.97)*0.001</f>
        <v>7.6186199999999996E-2</v>
      </c>
      <c r="I413" s="67"/>
    </row>
    <row r="414" spans="1:9" x14ac:dyDescent="0.2">
      <c r="A414" s="4">
        <v>39364</v>
      </c>
      <c r="D414">
        <v>126</v>
      </c>
      <c r="E414" s="43">
        <f t="shared" si="46"/>
        <v>1.7648820000000001</v>
      </c>
      <c r="G414">
        <v>2.2599999999999998</v>
      </c>
      <c r="H414" s="43">
        <f t="shared" si="47"/>
        <v>6.9992200000000004E-2</v>
      </c>
      <c r="I414" s="67"/>
    </row>
    <row r="415" spans="1:9" x14ac:dyDescent="0.2">
      <c r="A415" s="4">
        <v>39378</v>
      </c>
      <c r="D415">
        <v>159</v>
      </c>
      <c r="E415" s="43">
        <f t="shared" si="46"/>
        <v>2.2271129999999997</v>
      </c>
      <c r="G415">
        <v>2.6</v>
      </c>
      <c r="H415" s="43">
        <f t="shared" si="47"/>
        <v>8.052200000000001E-2</v>
      </c>
      <c r="I415" s="67"/>
    </row>
    <row r="416" spans="1:9" x14ac:dyDescent="0.2">
      <c r="A416" s="4">
        <v>39392</v>
      </c>
      <c r="D416">
        <v>204</v>
      </c>
      <c r="E416" s="43">
        <f t="shared" si="46"/>
        <v>2.8574280000000001</v>
      </c>
      <c r="G416">
        <v>1.9</v>
      </c>
      <c r="H416" s="43">
        <f t="shared" si="47"/>
        <v>5.8842999999999999E-2</v>
      </c>
      <c r="I416" s="67"/>
    </row>
    <row r="417" spans="1:9" x14ac:dyDescent="0.2">
      <c r="A417" s="4">
        <v>39405</v>
      </c>
      <c r="I417" s="67">
        <f>AVERAGE(H355:H374)</f>
        <v>0.11772729333333332</v>
      </c>
    </row>
    <row r="418" spans="1:9" x14ac:dyDescent="0.2">
      <c r="A418" s="4">
        <v>39420</v>
      </c>
    </row>
    <row r="419" spans="1:9" x14ac:dyDescent="0.2">
      <c r="C419" s="67">
        <f>AVERAGE(E401:E418)</f>
        <v>2.3482618775000001</v>
      </c>
    </row>
    <row r="422" spans="1:9" x14ac:dyDescent="0.2">
      <c r="A422" s="4">
        <v>39168</v>
      </c>
      <c r="B422" t="s">
        <v>74</v>
      </c>
      <c r="C422" s="58" t="s">
        <v>320</v>
      </c>
      <c r="D422">
        <v>248</v>
      </c>
      <c r="E422" s="43">
        <f>(D422*14.007)*(0.001)</f>
        <v>3.4737360000000002</v>
      </c>
      <c r="G422">
        <v>1.83</v>
      </c>
      <c r="H422" s="43">
        <f>(G422*30.97)*0.001</f>
        <v>5.6675099999999999E-2</v>
      </c>
    </row>
    <row r="423" spans="1:9" x14ac:dyDescent="0.2">
      <c r="A423" s="4">
        <v>39182</v>
      </c>
    </row>
    <row r="424" spans="1:9" x14ac:dyDescent="0.2">
      <c r="A424" s="4">
        <v>39196</v>
      </c>
      <c r="D424">
        <v>220</v>
      </c>
      <c r="E424" s="43">
        <f>(D424*14.007)*(0.001)</f>
        <v>3.0815399999999999</v>
      </c>
      <c r="G424">
        <v>2.09</v>
      </c>
      <c r="H424" s="43">
        <f>(G424*30.97)*0.001</f>
        <v>6.4727300000000002E-2</v>
      </c>
    </row>
    <row r="425" spans="1:9" x14ac:dyDescent="0.2">
      <c r="A425" s="4">
        <v>39210</v>
      </c>
      <c r="D425">
        <v>194</v>
      </c>
      <c r="E425" s="43">
        <f>(D425*14.007)*(0.001)</f>
        <v>2.7173579999999999</v>
      </c>
      <c r="G425">
        <v>2.21</v>
      </c>
      <c r="H425" s="43">
        <f>(G425*30.97)*0.001</f>
        <v>6.8443699999999996E-2</v>
      </c>
    </row>
    <row r="426" spans="1:9" x14ac:dyDescent="0.2">
      <c r="A426" s="4">
        <v>39224</v>
      </c>
      <c r="D426">
        <v>137</v>
      </c>
      <c r="E426" s="43">
        <f>(D426*14.007)*(0.001)</f>
        <v>1.9189590000000001</v>
      </c>
      <c r="G426">
        <v>1.71</v>
      </c>
      <c r="H426" s="43">
        <f>(G426*30.97)*0.001</f>
        <v>5.2958700000000004E-2</v>
      </c>
    </row>
    <row r="427" spans="1:9" x14ac:dyDescent="0.2">
      <c r="A427" s="4">
        <v>39238</v>
      </c>
    </row>
    <row r="428" spans="1:9" x14ac:dyDescent="0.2">
      <c r="A428" s="4">
        <v>39252</v>
      </c>
      <c r="D428">
        <v>124</v>
      </c>
      <c r="E428" s="43">
        <f t="shared" ref="E428:E437" si="48">(D428*14.007)*(0.001)</f>
        <v>1.7368680000000001</v>
      </c>
      <c r="G428">
        <v>2.11</v>
      </c>
      <c r="H428" s="43">
        <f t="shared" ref="H428:H437" si="49">(G428*30.97)*0.001</f>
        <v>6.5346699999999994E-2</v>
      </c>
    </row>
    <row r="429" spans="1:9" x14ac:dyDescent="0.2">
      <c r="A429" s="4">
        <v>39268</v>
      </c>
      <c r="D429">
        <v>87.8</v>
      </c>
      <c r="E429" s="43">
        <f t="shared" si="48"/>
        <v>1.2298145999999999</v>
      </c>
      <c r="G429">
        <v>1.66</v>
      </c>
      <c r="H429" s="43">
        <f t="shared" si="49"/>
        <v>5.1410199999999996E-2</v>
      </c>
    </row>
    <row r="430" spans="1:9" x14ac:dyDescent="0.2">
      <c r="A430" s="4">
        <v>39280</v>
      </c>
      <c r="D430">
        <v>61.7</v>
      </c>
      <c r="E430" s="43">
        <f t="shared" si="48"/>
        <v>0.86423190000000005</v>
      </c>
      <c r="G430">
        <v>1.58</v>
      </c>
      <c r="H430" s="43">
        <f t="shared" si="49"/>
        <v>4.89326E-2</v>
      </c>
    </row>
    <row r="431" spans="1:9" x14ac:dyDescent="0.2">
      <c r="A431" s="4">
        <v>39294</v>
      </c>
      <c r="D431">
        <v>69</v>
      </c>
      <c r="E431" s="43">
        <f t="shared" si="48"/>
        <v>0.96648299999999998</v>
      </c>
      <c r="G431">
        <v>1.65</v>
      </c>
      <c r="H431" s="43">
        <f t="shared" si="49"/>
        <v>5.11005E-2</v>
      </c>
    </row>
    <row r="432" spans="1:9" x14ac:dyDescent="0.2">
      <c r="A432" s="4">
        <v>39308</v>
      </c>
      <c r="D432">
        <v>64</v>
      </c>
      <c r="E432" s="43">
        <f t="shared" si="48"/>
        <v>0.89644800000000002</v>
      </c>
      <c r="G432">
        <v>1.73</v>
      </c>
      <c r="H432" s="43">
        <f t="shared" si="49"/>
        <v>5.3578100000000003E-2</v>
      </c>
    </row>
    <row r="433" spans="1:9" x14ac:dyDescent="0.2">
      <c r="A433" s="4">
        <v>39322</v>
      </c>
      <c r="D433">
        <v>61.9</v>
      </c>
      <c r="E433" s="43">
        <f t="shared" si="48"/>
        <v>0.86703330000000001</v>
      </c>
      <c r="G433">
        <v>1.67</v>
      </c>
      <c r="H433" s="43">
        <f t="shared" si="49"/>
        <v>5.1719899999999999E-2</v>
      </c>
    </row>
    <row r="434" spans="1:9" x14ac:dyDescent="0.2">
      <c r="A434" s="4">
        <v>39336</v>
      </c>
      <c r="D434">
        <v>57.3</v>
      </c>
      <c r="E434" s="43">
        <f t="shared" si="48"/>
        <v>0.80260109999999996</v>
      </c>
      <c r="G434">
        <v>1.76</v>
      </c>
      <c r="H434" s="43">
        <f t="shared" si="49"/>
        <v>5.4507199999999999E-2</v>
      </c>
    </row>
    <row r="435" spans="1:9" x14ac:dyDescent="0.2">
      <c r="A435" s="4">
        <v>39350</v>
      </c>
      <c r="D435">
        <v>85.8</v>
      </c>
      <c r="E435" s="43">
        <f t="shared" si="48"/>
        <v>1.2018006000000001</v>
      </c>
      <c r="G435">
        <v>2.0099999999999998</v>
      </c>
      <c r="H435" s="43">
        <f t="shared" si="49"/>
        <v>6.2249699999999991E-2</v>
      </c>
    </row>
    <row r="436" spans="1:9" x14ac:dyDescent="0.2">
      <c r="A436" s="4">
        <v>39364</v>
      </c>
      <c r="D436">
        <v>93.4</v>
      </c>
      <c r="E436" s="43">
        <f t="shared" si="48"/>
        <v>1.3082537999999999</v>
      </c>
      <c r="G436">
        <v>1.79</v>
      </c>
      <c r="H436" s="43">
        <f t="shared" si="49"/>
        <v>5.5436299999999994E-2</v>
      </c>
    </row>
    <row r="437" spans="1:9" x14ac:dyDescent="0.2">
      <c r="A437" s="4">
        <v>39378</v>
      </c>
      <c r="D437">
        <v>71.900000000000006</v>
      </c>
      <c r="E437" s="43">
        <f t="shared" si="48"/>
        <v>1.0071033</v>
      </c>
      <c r="G437">
        <v>1.66</v>
      </c>
      <c r="H437" s="43">
        <f t="shared" si="49"/>
        <v>5.1410199999999996E-2</v>
      </c>
    </row>
    <row r="438" spans="1:9" x14ac:dyDescent="0.2">
      <c r="A438" s="4">
        <v>39392</v>
      </c>
    </row>
    <row r="439" spans="1:9" x14ac:dyDescent="0.2">
      <c r="A439" s="4">
        <v>39405</v>
      </c>
      <c r="I439" s="67">
        <f>AVERAGE(H378:H396)</f>
        <v>7.9056086666666678E-2</v>
      </c>
    </row>
    <row r="440" spans="1:9" x14ac:dyDescent="0.2">
      <c r="A440" s="4">
        <v>39420</v>
      </c>
    </row>
    <row r="441" spans="1:9" x14ac:dyDescent="0.2">
      <c r="C441" s="67">
        <f>AVERAGE(E422:E440)</f>
        <v>1.5765878999999998</v>
      </c>
    </row>
    <row r="444" spans="1:9" x14ac:dyDescent="0.2">
      <c r="A444" s="4">
        <v>39168</v>
      </c>
      <c r="B444" t="s">
        <v>76</v>
      </c>
      <c r="C444" s="58" t="s">
        <v>77</v>
      </c>
    </row>
    <row r="445" spans="1:9" x14ac:dyDescent="0.2">
      <c r="A445" s="4">
        <v>39182</v>
      </c>
      <c r="D445">
        <v>222</v>
      </c>
      <c r="E445" s="43">
        <f t="shared" ref="E445:E462" si="50">(D445*14.007)*(0.001)</f>
        <v>3.1095540000000002</v>
      </c>
      <c r="G445">
        <v>2.08</v>
      </c>
      <c r="H445" s="43">
        <f t="shared" ref="H445:H462" si="51">(G445*30.97)*0.001</f>
        <v>6.4417599999999992E-2</v>
      </c>
    </row>
    <row r="446" spans="1:9" x14ac:dyDescent="0.2">
      <c r="A446" s="4">
        <v>39196</v>
      </c>
      <c r="D446">
        <v>249</v>
      </c>
      <c r="E446" s="43">
        <f t="shared" si="50"/>
        <v>3.487743</v>
      </c>
      <c r="G446">
        <v>2.57</v>
      </c>
      <c r="H446" s="43">
        <f t="shared" si="51"/>
        <v>7.9592899999999994E-2</v>
      </c>
    </row>
    <row r="447" spans="1:9" x14ac:dyDescent="0.2">
      <c r="A447" s="4">
        <v>39210</v>
      </c>
      <c r="D447">
        <v>118</v>
      </c>
      <c r="E447" s="43">
        <f t="shared" si="50"/>
        <v>1.6528260000000001</v>
      </c>
      <c r="G447">
        <v>1.48</v>
      </c>
      <c r="H447" s="43">
        <f t="shared" si="51"/>
        <v>4.5835599999999997E-2</v>
      </c>
    </row>
    <row r="448" spans="1:9" x14ac:dyDescent="0.2">
      <c r="A448" s="4">
        <v>39224</v>
      </c>
      <c r="D448">
        <v>96.2</v>
      </c>
      <c r="E448" s="43">
        <f t="shared" si="50"/>
        <v>1.3474734000000002</v>
      </c>
      <c r="G448">
        <v>1.38</v>
      </c>
      <c r="H448" s="43">
        <f t="shared" si="51"/>
        <v>4.2738600000000002E-2</v>
      </c>
    </row>
    <row r="449" spans="1:9" x14ac:dyDescent="0.2">
      <c r="A449" s="4">
        <v>39238</v>
      </c>
      <c r="D449">
        <v>82.3</v>
      </c>
      <c r="E449" s="43">
        <f t="shared" si="50"/>
        <v>1.1527761000000001</v>
      </c>
      <c r="G449">
        <v>1.53</v>
      </c>
      <c r="H449" s="43">
        <f t="shared" si="51"/>
        <v>4.7384099999999998E-2</v>
      </c>
    </row>
    <row r="450" spans="1:9" x14ac:dyDescent="0.2">
      <c r="A450" s="4">
        <v>39252</v>
      </c>
      <c r="D450">
        <v>82.3</v>
      </c>
      <c r="E450" s="43">
        <f t="shared" si="50"/>
        <v>1.1527761000000001</v>
      </c>
      <c r="G450">
        <v>1.39</v>
      </c>
      <c r="H450" s="43">
        <f t="shared" si="51"/>
        <v>4.3048299999999998E-2</v>
      </c>
    </row>
    <row r="451" spans="1:9" x14ac:dyDescent="0.2">
      <c r="A451" s="4">
        <v>39268</v>
      </c>
      <c r="D451">
        <v>53.1</v>
      </c>
      <c r="E451" s="43">
        <f t="shared" si="50"/>
        <v>0.74377170000000004</v>
      </c>
      <c r="G451">
        <v>1.5</v>
      </c>
      <c r="H451" s="43">
        <f t="shared" si="51"/>
        <v>4.6454999999999996E-2</v>
      </c>
    </row>
    <row r="452" spans="1:9" x14ac:dyDescent="0.2">
      <c r="A452" s="4">
        <v>39280</v>
      </c>
      <c r="D452">
        <v>100</v>
      </c>
      <c r="E452" s="43">
        <f t="shared" si="50"/>
        <v>1.4007000000000001</v>
      </c>
      <c r="G452">
        <v>1.77</v>
      </c>
      <c r="H452" s="43">
        <f t="shared" si="51"/>
        <v>5.4816899999999995E-2</v>
      </c>
    </row>
    <row r="453" spans="1:9" x14ac:dyDescent="0.2">
      <c r="A453" s="4">
        <v>39294</v>
      </c>
      <c r="C453" s="58" t="s">
        <v>315</v>
      </c>
    </row>
    <row r="454" spans="1:9" x14ac:dyDescent="0.2">
      <c r="A454" s="4">
        <v>39308</v>
      </c>
      <c r="D454">
        <v>62.8</v>
      </c>
      <c r="E454" s="43">
        <f t="shared" si="50"/>
        <v>0.87963959999999997</v>
      </c>
      <c r="G454">
        <v>1.68</v>
      </c>
      <c r="H454" s="43">
        <f t="shared" si="51"/>
        <v>5.2029599999999995E-2</v>
      </c>
    </row>
    <row r="455" spans="1:9" x14ac:dyDescent="0.2">
      <c r="A455" s="4">
        <v>39322</v>
      </c>
      <c r="D455">
        <v>77.099999999999994</v>
      </c>
      <c r="E455" s="43">
        <f t="shared" si="50"/>
        <v>1.0799396999999999</v>
      </c>
      <c r="G455">
        <v>1.64</v>
      </c>
      <c r="H455" s="43">
        <f t="shared" si="51"/>
        <v>5.0790799999999997E-2</v>
      </c>
    </row>
    <row r="456" spans="1:9" x14ac:dyDescent="0.2">
      <c r="A456" s="4">
        <v>39336</v>
      </c>
      <c r="D456">
        <v>107</v>
      </c>
      <c r="E456" s="43">
        <f t="shared" si="50"/>
        <v>1.4987490000000001</v>
      </c>
      <c r="G456">
        <v>2.5099999999999998</v>
      </c>
      <c r="H456" s="43">
        <f t="shared" si="51"/>
        <v>7.773469999999999E-2</v>
      </c>
    </row>
    <row r="457" spans="1:9" x14ac:dyDescent="0.2">
      <c r="A457" s="4">
        <v>39350</v>
      </c>
      <c r="D457">
        <v>75.2</v>
      </c>
      <c r="E457" s="43">
        <f t="shared" si="50"/>
        <v>1.0533264</v>
      </c>
      <c r="G457">
        <v>1.98</v>
      </c>
      <c r="H457" s="43">
        <f t="shared" si="51"/>
        <v>6.1320600000000003E-2</v>
      </c>
    </row>
    <row r="458" spans="1:9" x14ac:dyDescent="0.2">
      <c r="A458" s="4">
        <v>39364</v>
      </c>
      <c r="D458">
        <v>95.7</v>
      </c>
      <c r="E458" s="43">
        <f t="shared" si="50"/>
        <v>1.3404699</v>
      </c>
      <c r="G458">
        <v>2.14</v>
      </c>
      <c r="H458" s="43">
        <f t="shared" si="51"/>
        <v>6.627580000000001E-2</v>
      </c>
    </row>
    <row r="459" spans="1:9" x14ac:dyDescent="0.2">
      <c r="A459" s="4">
        <v>39378</v>
      </c>
      <c r="D459">
        <v>73.7</v>
      </c>
      <c r="E459" s="43">
        <f t="shared" si="50"/>
        <v>1.0323159000000002</v>
      </c>
      <c r="G459">
        <v>1.6</v>
      </c>
      <c r="H459" s="43">
        <f t="shared" si="51"/>
        <v>4.9551999999999999E-2</v>
      </c>
    </row>
    <row r="460" spans="1:9" x14ac:dyDescent="0.2">
      <c r="A460" s="4">
        <v>39392</v>
      </c>
      <c r="D460">
        <v>94.1</v>
      </c>
      <c r="E460" s="43">
        <f t="shared" si="50"/>
        <v>1.3180586999999999</v>
      </c>
      <c r="G460">
        <v>1.61</v>
      </c>
      <c r="H460" s="43">
        <f t="shared" si="51"/>
        <v>4.9861700000000002E-2</v>
      </c>
    </row>
    <row r="461" spans="1:9" x14ac:dyDescent="0.2">
      <c r="A461" s="4">
        <v>39405</v>
      </c>
      <c r="C461" s="58" t="s">
        <v>316</v>
      </c>
      <c r="I461" s="67">
        <f>AVERAGE(H400:H418)</f>
        <v>8.552881666666666E-2</v>
      </c>
    </row>
    <row r="462" spans="1:9" x14ac:dyDescent="0.2">
      <c r="A462" s="4">
        <v>39420</v>
      </c>
      <c r="D462">
        <v>122</v>
      </c>
      <c r="E462" s="43">
        <f t="shared" si="50"/>
        <v>1.7088540000000001</v>
      </c>
      <c r="G462">
        <v>1.36</v>
      </c>
      <c r="H462" s="43">
        <f t="shared" si="51"/>
        <v>4.2119200000000002E-2</v>
      </c>
    </row>
    <row r="463" spans="1:9" x14ac:dyDescent="0.2">
      <c r="C463" s="67">
        <f>AVERAGE(E445:E462)</f>
        <v>1.4974358437500002</v>
      </c>
    </row>
    <row r="466" spans="1:8" x14ac:dyDescent="0.2">
      <c r="A466" s="4">
        <v>39168</v>
      </c>
      <c r="B466" t="s">
        <v>79</v>
      </c>
      <c r="C466" s="58" t="s">
        <v>80</v>
      </c>
      <c r="D466">
        <v>177</v>
      </c>
      <c r="E466" s="43">
        <f>(D466*14.007)*(0.001)</f>
        <v>2.4792390000000002</v>
      </c>
      <c r="G466">
        <v>1.66</v>
      </c>
      <c r="H466" s="43">
        <f>(G466*30.97)*0.001</f>
        <v>5.1410199999999996E-2</v>
      </c>
    </row>
    <row r="467" spans="1:8" x14ac:dyDescent="0.2">
      <c r="A467" s="4">
        <v>39182</v>
      </c>
      <c r="D467">
        <v>163</v>
      </c>
      <c r="E467" s="43">
        <f>(D467*14.007)*(0.001)</f>
        <v>2.2831410000000001</v>
      </c>
      <c r="G467">
        <v>1.61</v>
      </c>
      <c r="H467" s="43">
        <f>(G467*30.97)*0.001</f>
        <v>4.9861700000000002E-2</v>
      </c>
    </row>
    <row r="468" spans="1:8" x14ac:dyDescent="0.2">
      <c r="A468" s="4">
        <v>39196</v>
      </c>
      <c r="D468">
        <v>138</v>
      </c>
      <c r="E468" s="43">
        <f>(D468*14.007)*(0.001)</f>
        <v>1.932966</v>
      </c>
      <c r="G468">
        <v>1.66</v>
      </c>
      <c r="H468" s="43">
        <f>(G468*30.97)*0.001</f>
        <v>5.1410199999999996E-2</v>
      </c>
    </row>
    <row r="469" spans="1:8" x14ac:dyDescent="0.2">
      <c r="A469" s="4">
        <v>39210</v>
      </c>
      <c r="D469">
        <v>77</v>
      </c>
      <c r="E469" s="43">
        <f>(D469*14.007)*(0.001)</f>
        <v>1.0785389999999999</v>
      </c>
      <c r="G469">
        <v>1.23</v>
      </c>
      <c r="H469" s="43">
        <f>(G469*30.97)*0.001</f>
        <v>3.8093099999999998E-2</v>
      </c>
    </row>
    <row r="470" spans="1:8" x14ac:dyDescent="0.2">
      <c r="A470" s="4">
        <v>39224</v>
      </c>
    </row>
    <row r="471" spans="1:8" x14ac:dyDescent="0.2">
      <c r="A471" s="4">
        <v>39238</v>
      </c>
    </row>
    <row r="472" spans="1:8" x14ac:dyDescent="0.2">
      <c r="A472" s="4">
        <v>39252</v>
      </c>
    </row>
    <row r="473" spans="1:8" x14ac:dyDescent="0.2">
      <c r="A473" s="4">
        <v>39268</v>
      </c>
    </row>
    <row r="474" spans="1:8" x14ac:dyDescent="0.2">
      <c r="A474" s="4">
        <v>39280</v>
      </c>
    </row>
    <row r="475" spans="1:8" x14ac:dyDescent="0.2">
      <c r="A475" s="4">
        <v>39294</v>
      </c>
    </row>
    <row r="476" spans="1:8" x14ac:dyDescent="0.2">
      <c r="A476" s="4">
        <v>39308</v>
      </c>
    </row>
    <row r="477" spans="1:8" x14ac:dyDescent="0.2">
      <c r="A477" s="4">
        <v>39322</v>
      </c>
    </row>
    <row r="478" spans="1:8" x14ac:dyDescent="0.2">
      <c r="A478" s="4">
        <v>39336</v>
      </c>
    </row>
    <row r="479" spans="1:8" x14ac:dyDescent="0.2">
      <c r="A479" s="4">
        <v>39350</v>
      </c>
    </row>
    <row r="480" spans="1:8" x14ac:dyDescent="0.2">
      <c r="A480" s="4">
        <v>39364</v>
      </c>
    </row>
    <row r="481" spans="1:9" x14ac:dyDescent="0.2">
      <c r="A481" s="4">
        <v>39378</v>
      </c>
    </row>
    <row r="482" spans="1:9" x14ac:dyDescent="0.2">
      <c r="A482" s="4">
        <v>39392</v>
      </c>
    </row>
    <row r="483" spans="1:9" x14ac:dyDescent="0.2">
      <c r="A483" s="4">
        <v>39405</v>
      </c>
      <c r="I483" s="67">
        <f>AVERAGE(H422:H440)</f>
        <v>5.6321157142857133E-2</v>
      </c>
    </row>
    <row r="484" spans="1:9" x14ac:dyDescent="0.2">
      <c r="A484" s="4">
        <v>39420</v>
      </c>
    </row>
    <row r="485" spans="1:9" x14ac:dyDescent="0.2">
      <c r="C485" s="67">
        <f>AVERAGE(E466:E484)</f>
        <v>1.9434712500000002</v>
      </c>
    </row>
    <row r="488" spans="1:9" x14ac:dyDescent="0.2">
      <c r="A488" s="4">
        <v>39168</v>
      </c>
      <c r="B488" t="s">
        <v>78</v>
      </c>
      <c r="C488" s="58" t="s">
        <v>81</v>
      </c>
    </row>
    <row r="489" spans="1:9" x14ac:dyDescent="0.2">
      <c r="A489" s="4">
        <v>39182</v>
      </c>
      <c r="D489">
        <v>80.599999999999994</v>
      </c>
      <c r="E489" s="43">
        <f>(D489*14.007)*(0.001)</f>
        <v>1.1289642</v>
      </c>
      <c r="G489">
        <v>2.2000000000000002</v>
      </c>
      <c r="H489" s="43">
        <f t="shared" ref="H489:H506" si="52">(G489*30.97)*0.001</f>
        <v>6.8134E-2</v>
      </c>
    </row>
    <row r="490" spans="1:9" x14ac:dyDescent="0.2">
      <c r="A490" s="4">
        <v>39196</v>
      </c>
      <c r="D490">
        <v>71.400000000000006</v>
      </c>
      <c r="E490" s="43">
        <f t="shared" ref="E490:E506" si="53">(D490*14.007)*(0.001)</f>
        <v>1.0000998000000001</v>
      </c>
      <c r="G490">
        <v>1.65</v>
      </c>
      <c r="H490" s="43">
        <f t="shared" si="52"/>
        <v>5.11005E-2</v>
      </c>
    </row>
    <row r="491" spans="1:9" x14ac:dyDescent="0.2">
      <c r="A491" s="4">
        <v>39210</v>
      </c>
      <c r="D491">
        <v>63.1</v>
      </c>
      <c r="E491" s="43">
        <f t="shared" si="53"/>
        <v>0.88384169999999995</v>
      </c>
      <c r="G491">
        <v>1.95</v>
      </c>
      <c r="H491" s="43">
        <f t="shared" si="52"/>
        <v>6.0391499999999994E-2</v>
      </c>
    </row>
    <row r="492" spans="1:9" x14ac:dyDescent="0.2">
      <c r="A492" s="4">
        <v>39224</v>
      </c>
      <c r="D492">
        <v>53.8</v>
      </c>
      <c r="E492" s="43">
        <f t="shared" si="53"/>
        <v>0.75357660000000004</v>
      </c>
      <c r="G492">
        <v>2.27</v>
      </c>
      <c r="H492" s="43">
        <f t="shared" si="52"/>
        <v>7.0301900000000001E-2</v>
      </c>
    </row>
    <row r="493" spans="1:9" x14ac:dyDescent="0.2">
      <c r="A493" s="4">
        <v>39238</v>
      </c>
      <c r="D493">
        <v>51.5</v>
      </c>
      <c r="E493" s="43">
        <f t="shared" si="53"/>
        <v>0.72136050000000007</v>
      </c>
      <c r="G493">
        <v>2.0299999999999998</v>
      </c>
      <c r="H493" s="43">
        <f t="shared" si="52"/>
        <v>6.2869099999999983E-2</v>
      </c>
    </row>
    <row r="494" spans="1:9" x14ac:dyDescent="0.2">
      <c r="A494" s="4">
        <v>39252</v>
      </c>
      <c r="D494">
        <v>57.6</v>
      </c>
      <c r="E494" s="43">
        <f t="shared" si="53"/>
        <v>0.80680319999999994</v>
      </c>
      <c r="G494">
        <v>1.8</v>
      </c>
      <c r="H494" s="43">
        <f t="shared" si="52"/>
        <v>5.5746000000000004E-2</v>
      </c>
    </row>
    <row r="495" spans="1:9" x14ac:dyDescent="0.2">
      <c r="A495" s="4">
        <v>39268</v>
      </c>
      <c r="D495">
        <v>46.5</v>
      </c>
      <c r="E495" s="43">
        <f t="shared" si="53"/>
        <v>0.6513255</v>
      </c>
      <c r="G495">
        <v>1.82</v>
      </c>
      <c r="H495" s="43">
        <f t="shared" si="52"/>
        <v>5.6365400000000003E-2</v>
      </c>
    </row>
    <row r="496" spans="1:9" x14ac:dyDescent="0.2">
      <c r="A496" s="4">
        <v>39280</v>
      </c>
      <c r="D496">
        <v>57.2</v>
      </c>
      <c r="E496" s="43">
        <f t="shared" si="53"/>
        <v>0.80120040000000003</v>
      </c>
      <c r="G496">
        <v>2.5299999999999998</v>
      </c>
      <c r="H496" s="43">
        <f t="shared" si="52"/>
        <v>7.8354099999999996E-2</v>
      </c>
    </row>
    <row r="497" spans="1:9" x14ac:dyDescent="0.2">
      <c r="A497" s="4">
        <v>39294</v>
      </c>
    </row>
    <row r="498" spans="1:9" x14ac:dyDescent="0.2">
      <c r="A498" s="4">
        <v>39308</v>
      </c>
      <c r="D498">
        <v>57.6</v>
      </c>
      <c r="E498" s="43">
        <f t="shared" si="53"/>
        <v>0.80680319999999994</v>
      </c>
      <c r="G498">
        <v>2.15</v>
      </c>
      <c r="H498" s="43">
        <f t="shared" si="52"/>
        <v>6.6585499999999992E-2</v>
      </c>
    </row>
    <row r="499" spans="1:9" x14ac:dyDescent="0.2">
      <c r="A499" s="4">
        <v>39322</v>
      </c>
      <c r="D499">
        <v>53.3</v>
      </c>
      <c r="E499" s="43">
        <f t="shared" si="53"/>
        <v>0.74657309999999999</v>
      </c>
      <c r="G499">
        <v>2.19</v>
      </c>
      <c r="H499" s="43">
        <f t="shared" si="52"/>
        <v>6.782429999999999E-2</v>
      </c>
    </row>
    <row r="500" spans="1:9" x14ac:dyDescent="0.2">
      <c r="A500" s="4">
        <v>39336</v>
      </c>
      <c r="D500">
        <v>49.6</v>
      </c>
      <c r="E500" s="43">
        <f t="shared" si="53"/>
        <v>0.69474720000000001</v>
      </c>
      <c r="G500">
        <v>1.81</v>
      </c>
      <c r="H500" s="43">
        <f t="shared" si="52"/>
        <v>5.60557E-2</v>
      </c>
      <c r="I500" s="67"/>
    </row>
    <row r="501" spans="1:9" x14ac:dyDescent="0.2">
      <c r="A501" s="4">
        <v>39350</v>
      </c>
      <c r="I501" s="67"/>
    </row>
    <row r="502" spans="1:9" x14ac:dyDescent="0.2">
      <c r="A502" s="4">
        <v>39364</v>
      </c>
      <c r="D502">
        <v>53.1</v>
      </c>
      <c r="E502" s="43">
        <f t="shared" si="53"/>
        <v>0.74377170000000004</v>
      </c>
      <c r="G502">
        <v>1.94</v>
      </c>
      <c r="H502" s="43">
        <f t="shared" si="52"/>
        <v>6.0081799999999998E-2</v>
      </c>
      <c r="I502" s="67"/>
    </row>
    <row r="503" spans="1:9" x14ac:dyDescent="0.2">
      <c r="A503" s="4">
        <v>39378</v>
      </c>
      <c r="D503">
        <v>60.6</v>
      </c>
      <c r="E503" s="43">
        <f t="shared" si="53"/>
        <v>0.84882420000000003</v>
      </c>
      <c r="G503">
        <v>2.5</v>
      </c>
      <c r="H503" s="43">
        <f t="shared" si="52"/>
        <v>7.7424999999999994E-2</v>
      </c>
      <c r="I503" s="67"/>
    </row>
    <row r="504" spans="1:9" x14ac:dyDescent="0.2">
      <c r="A504" s="4">
        <v>39392</v>
      </c>
      <c r="D504">
        <v>40.1</v>
      </c>
      <c r="E504" s="43">
        <f t="shared" si="53"/>
        <v>0.56168070000000003</v>
      </c>
      <c r="G504">
        <v>1.43</v>
      </c>
      <c r="H504" s="43">
        <f t="shared" si="52"/>
        <v>4.4287099999999996E-2</v>
      </c>
      <c r="I504" s="67"/>
    </row>
    <row r="505" spans="1:9" x14ac:dyDescent="0.2">
      <c r="A505" s="4">
        <v>39405</v>
      </c>
      <c r="D505">
        <v>135</v>
      </c>
      <c r="E505" s="43">
        <f t="shared" si="53"/>
        <v>1.8909449999999999</v>
      </c>
      <c r="G505">
        <v>1.72</v>
      </c>
      <c r="H505" s="43">
        <f t="shared" si="52"/>
        <v>5.32684E-2</v>
      </c>
      <c r="I505" s="67">
        <f>AVERAGE(H444:H462)</f>
        <v>5.4623337500000001E-2</v>
      </c>
    </row>
    <row r="506" spans="1:9" x14ac:dyDescent="0.2">
      <c r="A506" s="4">
        <v>39420</v>
      </c>
      <c r="D506">
        <v>115</v>
      </c>
      <c r="E506" s="43">
        <f t="shared" si="53"/>
        <v>1.610805</v>
      </c>
      <c r="G506">
        <v>1.79</v>
      </c>
      <c r="H506" s="43">
        <f t="shared" si="52"/>
        <v>5.5436299999999994E-2</v>
      </c>
    </row>
    <row r="507" spans="1:9" x14ac:dyDescent="0.2">
      <c r="C507" s="67">
        <f>AVERAGE(E489:E506)</f>
        <v>0.91570762500000003</v>
      </c>
    </row>
    <row r="510" spans="1:9" x14ac:dyDescent="0.2">
      <c r="A510" s="4">
        <v>39168</v>
      </c>
      <c r="B510" t="s">
        <v>83</v>
      </c>
      <c r="C510" s="58" t="s">
        <v>84</v>
      </c>
    </row>
    <row r="511" spans="1:9" x14ac:dyDescent="0.2">
      <c r="A511" s="4">
        <v>39182</v>
      </c>
      <c r="D511">
        <v>354</v>
      </c>
      <c r="E511" s="43">
        <f t="shared" ref="E511:E525" si="54">(D511*14.007)*(0.001)</f>
        <v>4.9584780000000004</v>
      </c>
      <c r="G511">
        <v>0.73</v>
      </c>
      <c r="H511" s="43">
        <f t="shared" ref="H511:H525" si="55">(G511*30.97)*0.001</f>
        <v>2.2608100000000002E-2</v>
      </c>
    </row>
    <row r="512" spans="1:9" x14ac:dyDescent="0.2">
      <c r="A512" s="4">
        <v>39196</v>
      </c>
      <c r="D512">
        <v>352</v>
      </c>
      <c r="E512" s="43">
        <f t="shared" si="54"/>
        <v>4.9304639999999997</v>
      </c>
      <c r="G512">
        <v>1.47</v>
      </c>
      <c r="H512" s="43">
        <f t="shared" si="55"/>
        <v>4.5525900000000001E-2</v>
      </c>
    </row>
    <row r="513" spans="1:9" x14ac:dyDescent="0.2">
      <c r="A513" s="4">
        <v>39210</v>
      </c>
      <c r="D513">
        <v>259</v>
      </c>
      <c r="E513" s="43">
        <f t="shared" si="54"/>
        <v>3.6278130000000002</v>
      </c>
      <c r="G513">
        <v>1.98</v>
      </c>
      <c r="H513" s="43">
        <f t="shared" si="55"/>
        <v>6.1320600000000003E-2</v>
      </c>
    </row>
    <row r="514" spans="1:9" x14ac:dyDescent="0.2">
      <c r="A514" s="4">
        <v>39224</v>
      </c>
    </row>
    <row r="515" spans="1:9" x14ac:dyDescent="0.2">
      <c r="A515" s="4">
        <v>39238</v>
      </c>
      <c r="D515">
        <v>184</v>
      </c>
      <c r="E515" s="43">
        <f t="shared" si="54"/>
        <v>2.5772880000000002</v>
      </c>
      <c r="G515">
        <v>2.02</v>
      </c>
      <c r="H515" s="43">
        <f t="shared" si="55"/>
        <v>6.2559400000000001E-2</v>
      </c>
    </row>
    <row r="516" spans="1:9" x14ac:dyDescent="0.2">
      <c r="A516" s="4">
        <v>39252</v>
      </c>
    </row>
    <row r="517" spans="1:9" x14ac:dyDescent="0.2">
      <c r="A517" s="4">
        <v>39268</v>
      </c>
    </row>
    <row r="518" spans="1:9" x14ac:dyDescent="0.2">
      <c r="A518" s="4">
        <v>39280</v>
      </c>
      <c r="D518">
        <v>96.2</v>
      </c>
      <c r="E518" s="43">
        <f t="shared" si="54"/>
        <v>1.3474734000000002</v>
      </c>
      <c r="G518">
        <v>2.69</v>
      </c>
      <c r="H518" s="43">
        <f t="shared" si="55"/>
        <v>8.3309299999999989E-2</v>
      </c>
    </row>
    <row r="519" spans="1:9" x14ac:dyDescent="0.2">
      <c r="A519" s="4">
        <v>39294</v>
      </c>
      <c r="D519">
        <v>102</v>
      </c>
      <c r="E519" s="43">
        <f t="shared" si="54"/>
        <v>1.428714</v>
      </c>
      <c r="G519">
        <v>2.33</v>
      </c>
      <c r="H519" s="43">
        <f t="shared" si="55"/>
        <v>7.2160100000000005E-2</v>
      </c>
    </row>
    <row r="520" spans="1:9" x14ac:dyDescent="0.2">
      <c r="A520" s="4">
        <v>39308</v>
      </c>
      <c r="D520">
        <v>74.5</v>
      </c>
      <c r="E520" s="43">
        <f t="shared" si="54"/>
        <v>1.0435215</v>
      </c>
      <c r="G520">
        <v>2.0099999999999998</v>
      </c>
      <c r="H520" s="43">
        <f t="shared" si="55"/>
        <v>6.2249699999999991E-2</v>
      </c>
    </row>
    <row r="521" spans="1:9" x14ac:dyDescent="0.2">
      <c r="A521" s="4">
        <v>39322</v>
      </c>
    </row>
    <row r="522" spans="1:9" x14ac:dyDescent="0.2">
      <c r="A522" s="4">
        <v>39336</v>
      </c>
    </row>
    <row r="523" spans="1:9" x14ac:dyDescent="0.2">
      <c r="A523" s="4">
        <v>39350</v>
      </c>
      <c r="D523">
        <v>104</v>
      </c>
      <c r="E523" s="43">
        <f t="shared" si="54"/>
        <v>1.456728</v>
      </c>
      <c r="G523">
        <v>2.21</v>
      </c>
      <c r="H523" s="43">
        <f t="shared" si="55"/>
        <v>6.8443699999999996E-2</v>
      </c>
    </row>
    <row r="524" spans="1:9" x14ac:dyDescent="0.2">
      <c r="A524" s="4">
        <v>39364</v>
      </c>
    </row>
    <row r="525" spans="1:9" x14ac:dyDescent="0.2">
      <c r="A525" s="4">
        <v>39378</v>
      </c>
      <c r="D525">
        <v>155</v>
      </c>
      <c r="E525" s="43">
        <f t="shared" si="54"/>
        <v>2.1710850000000002</v>
      </c>
      <c r="G525">
        <v>2.44</v>
      </c>
      <c r="H525" s="43">
        <f t="shared" si="55"/>
        <v>7.5566800000000003E-2</v>
      </c>
    </row>
    <row r="526" spans="1:9" x14ac:dyDescent="0.2">
      <c r="A526" s="4">
        <v>39392</v>
      </c>
    </row>
    <row r="527" spans="1:9" x14ac:dyDescent="0.2">
      <c r="A527" s="4">
        <v>39405</v>
      </c>
      <c r="I527" s="67">
        <f>AVERAGE(H466:H484)</f>
        <v>4.7693799999999995E-2</v>
      </c>
    </row>
    <row r="528" spans="1:9" x14ac:dyDescent="0.2">
      <c r="A528" s="4">
        <v>39420</v>
      </c>
    </row>
    <row r="529" spans="1:8" x14ac:dyDescent="0.2">
      <c r="C529" s="67">
        <f>AVERAGE(E511:E528)</f>
        <v>2.6157294333333336</v>
      </c>
    </row>
    <row r="532" spans="1:8" x14ac:dyDescent="0.2">
      <c r="A532" s="4">
        <v>39168</v>
      </c>
      <c r="B532" t="s">
        <v>85</v>
      </c>
      <c r="C532" s="58" t="s">
        <v>321</v>
      </c>
    </row>
    <row r="533" spans="1:8" x14ac:dyDescent="0.2">
      <c r="A533" s="4">
        <v>39182</v>
      </c>
    </row>
    <row r="534" spans="1:8" x14ac:dyDescent="0.2">
      <c r="A534" s="4">
        <v>39196</v>
      </c>
      <c r="D534">
        <v>234</v>
      </c>
      <c r="E534" s="43">
        <f>(D534*14.007)*(0.001)</f>
        <v>3.2776380000000001</v>
      </c>
      <c r="G534">
        <v>2.25</v>
      </c>
      <c r="H534" s="43">
        <f>(G534*30.97)*0.001</f>
        <v>6.9682500000000008E-2</v>
      </c>
    </row>
    <row r="535" spans="1:8" x14ac:dyDescent="0.2">
      <c r="A535" s="4">
        <v>39210</v>
      </c>
      <c r="D535">
        <v>272</v>
      </c>
      <c r="E535" s="43">
        <f>(D535*14.007)*(0.001)</f>
        <v>3.809904</v>
      </c>
      <c r="G535">
        <v>1.28</v>
      </c>
      <c r="H535" s="43">
        <f>(G535*30.97)*0.001</f>
        <v>3.9641599999999999E-2</v>
      </c>
    </row>
    <row r="536" spans="1:8" x14ac:dyDescent="0.2">
      <c r="A536" s="4">
        <v>39224</v>
      </c>
      <c r="D536">
        <v>272</v>
      </c>
      <c r="E536" s="43">
        <f>(D536*14.007)*(0.001)</f>
        <v>3.809904</v>
      </c>
      <c r="G536">
        <v>4.5</v>
      </c>
      <c r="H536" s="43">
        <f>(G536*30.97)*0.001</f>
        <v>0.13936500000000002</v>
      </c>
    </row>
    <row r="537" spans="1:8" x14ac:dyDescent="0.2">
      <c r="A537" s="4">
        <v>39238</v>
      </c>
      <c r="D537">
        <v>255</v>
      </c>
      <c r="E537" s="43">
        <f>(D537*14.007)*(0.001)</f>
        <v>3.5717849999999998</v>
      </c>
      <c r="G537">
        <v>2.99</v>
      </c>
      <c r="H537" s="43">
        <f>(G537*30.97)*0.001</f>
        <v>9.260030000000001E-2</v>
      </c>
    </row>
    <row r="538" spans="1:8" x14ac:dyDescent="0.2">
      <c r="A538" s="4">
        <v>39252</v>
      </c>
    </row>
    <row r="539" spans="1:8" x14ac:dyDescent="0.2">
      <c r="A539" s="4">
        <v>39268</v>
      </c>
    </row>
    <row r="540" spans="1:8" x14ac:dyDescent="0.2">
      <c r="A540" s="4">
        <v>39280</v>
      </c>
    </row>
    <row r="541" spans="1:8" x14ac:dyDescent="0.2">
      <c r="A541" s="4">
        <v>39294</v>
      </c>
      <c r="D541">
        <v>147</v>
      </c>
      <c r="E541" s="43">
        <f t="shared" ref="E541:E550" si="56">(D541*14.007)*(0.001)</f>
        <v>2.0590290000000002</v>
      </c>
      <c r="G541">
        <v>2.73</v>
      </c>
      <c r="H541" s="43">
        <f t="shared" ref="H541:H550" si="57">(G541*30.97)*0.001</f>
        <v>8.4548099999999987E-2</v>
      </c>
    </row>
    <row r="542" spans="1:8" x14ac:dyDescent="0.2">
      <c r="A542" s="4">
        <v>39308</v>
      </c>
      <c r="D542">
        <v>173</v>
      </c>
      <c r="E542" s="43">
        <f t="shared" si="56"/>
        <v>2.4232109999999998</v>
      </c>
      <c r="G542">
        <v>3.28</v>
      </c>
      <c r="H542" s="43">
        <f t="shared" si="57"/>
        <v>0.10158159999999999</v>
      </c>
    </row>
    <row r="543" spans="1:8" x14ac:dyDescent="0.2">
      <c r="A543" s="4">
        <v>39322</v>
      </c>
      <c r="D543">
        <v>205</v>
      </c>
      <c r="E543" s="43">
        <f t="shared" si="56"/>
        <v>2.871435</v>
      </c>
      <c r="G543">
        <v>2.0299999999999998</v>
      </c>
      <c r="H543" s="43">
        <f t="shared" si="57"/>
        <v>6.2869099999999983E-2</v>
      </c>
    </row>
    <row r="544" spans="1:8" x14ac:dyDescent="0.2">
      <c r="A544" s="4">
        <v>39336</v>
      </c>
      <c r="D544">
        <v>225</v>
      </c>
      <c r="E544" s="43">
        <f t="shared" si="56"/>
        <v>3.1515749999999998</v>
      </c>
      <c r="G544">
        <v>2.37</v>
      </c>
      <c r="H544" s="43">
        <f t="shared" si="57"/>
        <v>7.3398900000000003E-2</v>
      </c>
    </row>
    <row r="545" spans="1:9" x14ac:dyDescent="0.2">
      <c r="A545" s="4">
        <v>39350</v>
      </c>
      <c r="D545">
        <v>228</v>
      </c>
      <c r="E545" s="43">
        <f t="shared" si="56"/>
        <v>3.1935959999999999</v>
      </c>
      <c r="G545">
        <v>1.97</v>
      </c>
      <c r="H545" s="43">
        <f t="shared" si="57"/>
        <v>6.10109E-2</v>
      </c>
    </row>
    <row r="546" spans="1:9" x14ac:dyDescent="0.2">
      <c r="A546" s="4">
        <v>39364</v>
      </c>
      <c r="D546">
        <v>245</v>
      </c>
      <c r="E546" s="43">
        <f t="shared" si="56"/>
        <v>3.4317150000000001</v>
      </c>
      <c r="G546">
        <v>2.39</v>
      </c>
      <c r="H546" s="43">
        <f t="shared" si="57"/>
        <v>7.4018299999999995E-2</v>
      </c>
    </row>
    <row r="547" spans="1:9" x14ac:dyDescent="0.2">
      <c r="A547" s="4">
        <v>39378</v>
      </c>
      <c r="D547">
        <v>253</v>
      </c>
      <c r="E547" s="43">
        <f t="shared" si="56"/>
        <v>3.543771</v>
      </c>
      <c r="G547">
        <v>2.38</v>
      </c>
      <c r="H547" s="43">
        <f t="shared" si="57"/>
        <v>7.3708599999999985E-2</v>
      </c>
    </row>
    <row r="548" spans="1:9" x14ac:dyDescent="0.2">
      <c r="A548" s="4">
        <v>39392</v>
      </c>
      <c r="D548">
        <v>258</v>
      </c>
      <c r="E548" s="43">
        <f t="shared" si="56"/>
        <v>3.6138060000000003</v>
      </c>
      <c r="G548">
        <v>1.74</v>
      </c>
      <c r="H548" s="43">
        <f t="shared" si="57"/>
        <v>5.38878E-2</v>
      </c>
    </row>
    <row r="549" spans="1:9" x14ac:dyDescent="0.2">
      <c r="A549" s="4">
        <v>39405</v>
      </c>
      <c r="D549">
        <v>265</v>
      </c>
      <c r="E549" s="43">
        <f t="shared" si="56"/>
        <v>3.7118549999999999</v>
      </c>
      <c r="G549">
        <v>1.39</v>
      </c>
      <c r="H549" s="43">
        <f t="shared" si="57"/>
        <v>4.3048299999999998E-2</v>
      </c>
      <c r="I549" s="67">
        <f>AVERAGE(H488:H506)</f>
        <v>6.1514162499999997E-2</v>
      </c>
    </row>
    <row r="550" spans="1:9" x14ac:dyDescent="0.2">
      <c r="A550" s="4">
        <v>39420</v>
      </c>
      <c r="D550">
        <v>186</v>
      </c>
      <c r="E550" s="43">
        <f t="shared" si="56"/>
        <v>2.605302</v>
      </c>
      <c r="G550">
        <v>2.71</v>
      </c>
      <c r="H550" s="43">
        <f t="shared" si="57"/>
        <v>8.3928699999999995E-2</v>
      </c>
    </row>
    <row r="551" spans="1:9" x14ac:dyDescent="0.2">
      <c r="C551" s="67">
        <f>AVERAGE(E533:E550)</f>
        <v>3.2196089999999997</v>
      </c>
    </row>
    <row r="554" spans="1:9" x14ac:dyDescent="0.2">
      <c r="A554" s="4">
        <v>39168</v>
      </c>
      <c r="B554" t="s">
        <v>87</v>
      </c>
      <c r="C554" s="58" t="s">
        <v>88</v>
      </c>
    </row>
    <row r="555" spans="1:9" x14ac:dyDescent="0.2">
      <c r="A555" s="4">
        <v>39182</v>
      </c>
      <c r="D555">
        <v>171</v>
      </c>
      <c r="E555" s="43">
        <f t="shared" ref="E555:E572" si="58">(D555*14.007)*(0.001)</f>
        <v>2.395197</v>
      </c>
      <c r="G555">
        <v>1.31</v>
      </c>
      <c r="H555" s="43">
        <f t="shared" ref="H555:H572" si="59">(G555*30.97)*0.001</f>
        <v>4.0570700000000001E-2</v>
      </c>
    </row>
    <row r="556" spans="1:9" x14ac:dyDescent="0.2">
      <c r="A556" s="4">
        <v>39196</v>
      </c>
      <c r="D556">
        <v>150</v>
      </c>
      <c r="E556" s="43">
        <f t="shared" si="58"/>
        <v>2.1010499999999999</v>
      </c>
      <c r="G556">
        <v>1.71</v>
      </c>
      <c r="H556" s="43">
        <f t="shared" si="59"/>
        <v>5.2958700000000004E-2</v>
      </c>
    </row>
    <row r="557" spans="1:9" x14ac:dyDescent="0.2">
      <c r="A557" s="4">
        <v>39210</v>
      </c>
      <c r="D557">
        <v>96</v>
      </c>
      <c r="E557" s="43">
        <f t="shared" si="58"/>
        <v>1.3446720000000001</v>
      </c>
      <c r="G557">
        <v>1.42</v>
      </c>
      <c r="H557" s="43">
        <f t="shared" si="59"/>
        <v>4.39774E-2</v>
      </c>
    </row>
    <row r="558" spans="1:9" x14ac:dyDescent="0.2">
      <c r="A558" s="4">
        <v>39224</v>
      </c>
      <c r="D558">
        <v>86.5</v>
      </c>
      <c r="E558" s="43">
        <f t="shared" si="58"/>
        <v>1.2116054999999999</v>
      </c>
      <c r="G558">
        <v>1.49</v>
      </c>
      <c r="H558" s="43">
        <f t="shared" si="59"/>
        <v>4.61453E-2</v>
      </c>
    </row>
    <row r="559" spans="1:9" x14ac:dyDescent="0.2">
      <c r="A559" s="4">
        <v>39238</v>
      </c>
      <c r="D559">
        <v>65.900000000000006</v>
      </c>
      <c r="E559" s="43">
        <f t="shared" si="58"/>
        <v>0.92306130000000008</v>
      </c>
      <c r="G559">
        <v>1.56</v>
      </c>
      <c r="H559" s="43">
        <f t="shared" si="59"/>
        <v>4.8313200000000001E-2</v>
      </c>
    </row>
    <row r="560" spans="1:9" x14ac:dyDescent="0.2">
      <c r="A560" s="4">
        <v>39252</v>
      </c>
      <c r="D560">
        <v>72.2</v>
      </c>
      <c r="E560" s="43">
        <f t="shared" si="58"/>
        <v>1.0113053999999999</v>
      </c>
      <c r="G560">
        <v>1.28</v>
      </c>
      <c r="H560" s="43">
        <f t="shared" si="59"/>
        <v>3.9641599999999999E-2</v>
      </c>
    </row>
    <row r="561" spans="1:9" x14ac:dyDescent="0.2">
      <c r="A561" s="4">
        <v>39268</v>
      </c>
      <c r="D561">
        <v>49.3</v>
      </c>
      <c r="E561" s="43">
        <f t="shared" si="58"/>
        <v>0.69054509999999991</v>
      </c>
      <c r="G561">
        <v>1.78</v>
      </c>
      <c r="H561" s="43">
        <f t="shared" si="59"/>
        <v>5.5126599999999998E-2</v>
      </c>
    </row>
    <row r="562" spans="1:9" x14ac:dyDescent="0.2">
      <c r="A562" s="4">
        <v>39280</v>
      </c>
      <c r="D562">
        <v>46.3</v>
      </c>
      <c r="E562" s="43">
        <f t="shared" si="58"/>
        <v>0.64852409999999994</v>
      </c>
      <c r="G562">
        <v>1.71</v>
      </c>
      <c r="H562" s="43">
        <f t="shared" si="59"/>
        <v>5.2958700000000004E-2</v>
      </c>
    </row>
    <row r="563" spans="1:9" x14ac:dyDescent="0.2">
      <c r="A563" s="4">
        <v>39294</v>
      </c>
    </row>
    <row r="564" spans="1:9" x14ac:dyDescent="0.2">
      <c r="A564" s="4">
        <v>39308</v>
      </c>
      <c r="D564">
        <v>48</v>
      </c>
      <c r="E564" s="43">
        <f t="shared" si="58"/>
        <v>0.67233600000000004</v>
      </c>
      <c r="G564">
        <v>1.88</v>
      </c>
      <c r="H564" s="43">
        <f t="shared" si="59"/>
        <v>5.82236E-2</v>
      </c>
    </row>
    <row r="565" spans="1:9" x14ac:dyDescent="0.2">
      <c r="A565" s="4">
        <v>39322</v>
      </c>
      <c r="D565">
        <v>46.9</v>
      </c>
      <c r="E565" s="43">
        <f t="shared" si="58"/>
        <v>0.65692829999999991</v>
      </c>
      <c r="G565">
        <v>1.86</v>
      </c>
      <c r="H565" s="43">
        <f t="shared" si="59"/>
        <v>5.7604200000000001E-2</v>
      </c>
    </row>
    <row r="566" spans="1:9" x14ac:dyDescent="0.2">
      <c r="A566" s="4">
        <v>39336</v>
      </c>
      <c r="D566">
        <v>52.2</v>
      </c>
      <c r="E566" s="43">
        <f t="shared" si="58"/>
        <v>0.73116539999999997</v>
      </c>
      <c r="G566">
        <v>1.94</v>
      </c>
      <c r="H566" s="43">
        <f t="shared" si="59"/>
        <v>6.0081799999999998E-2</v>
      </c>
    </row>
    <row r="567" spans="1:9" x14ac:dyDescent="0.2">
      <c r="A567" s="4">
        <v>39350</v>
      </c>
      <c r="D567">
        <v>48.8</v>
      </c>
      <c r="E567" s="43">
        <f t="shared" si="58"/>
        <v>0.68354159999999997</v>
      </c>
      <c r="G567">
        <v>1.8</v>
      </c>
      <c r="H567" s="43">
        <f t="shared" si="59"/>
        <v>5.5746000000000004E-2</v>
      </c>
    </row>
    <row r="568" spans="1:9" x14ac:dyDescent="0.2">
      <c r="A568" s="4">
        <v>39364</v>
      </c>
      <c r="D568">
        <v>45.5</v>
      </c>
      <c r="E568" s="43">
        <f t="shared" si="58"/>
        <v>0.63731850000000001</v>
      </c>
      <c r="G568">
        <v>1.51</v>
      </c>
      <c r="H568" s="43">
        <f t="shared" si="59"/>
        <v>4.6764699999999999E-2</v>
      </c>
    </row>
    <row r="569" spans="1:9" x14ac:dyDescent="0.2">
      <c r="A569" s="4">
        <v>39378</v>
      </c>
    </row>
    <row r="570" spans="1:9" x14ac:dyDescent="0.2">
      <c r="A570" s="4">
        <v>39392</v>
      </c>
      <c r="D570">
        <v>51.9</v>
      </c>
      <c r="E570" s="43">
        <f t="shared" si="58"/>
        <v>0.72696329999999998</v>
      </c>
      <c r="G570">
        <v>1.1399999999999999</v>
      </c>
      <c r="H570" s="43">
        <f t="shared" si="59"/>
        <v>3.5305799999999998E-2</v>
      </c>
    </row>
    <row r="571" spans="1:9" x14ac:dyDescent="0.2">
      <c r="A571" s="4">
        <v>39405</v>
      </c>
      <c r="D571">
        <v>323</v>
      </c>
      <c r="E571" s="43">
        <f t="shared" si="58"/>
        <v>4.5242609999999992</v>
      </c>
      <c r="G571">
        <v>1.1299999999999999</v>
      </c>
      <c r="H571" s="43">
        <f t="shared" si="59"/>
        <v>3.4996100000000002E-2</v>
      </c>
      <c r="I571" s="67">
        <f>AVERAGE(H510:H528)</f>
        <v>6.1527066666666665E-2</v>
      </c>
    </row>
    <row r="572" spans="1:9" x14ac:dyDescent="0.2">
      <c r="A572" s="4">
        <v>39420</v>
      </c>
      <c r="D572">
        <v>332</v>
      </c>
      <c r="E572" s="43">
        <f t="shared" si="58"/>
        <v>4.6503239999999995</v>
      </c>
      <c r="G572">
        <v>1.03</v>
      </c>
      <c r="H572" s="43">
        <f t="shared" si="59"/>
        <v>3.18991E-2</v>
      </c>
    </row>
    <row r="573" spans="1:9" x14ac:dyDescent="0.2">
      <c r="C573" s="67">
        <f>AVERAGE(E555:E572)</f>
        <v>1.4755499062499999</v>
      </c>
    </row>
    <row r="576" spans="1:9" x14ac:dyDescent="0.2">
      <c r="A576" s="4">
        <v>39168</v>
      </c>
      <c r="B576" t="s">
        <v>101</v>
      </c>
      <c r="C576" s="58" t="s">
        <v>178</v>
      </c>
    </row>
    <row r="577" spans="1:8" x14ac:dyDescent="0.2">
      <c r="A577" s="4">
        <v>39182</v>
      </c>
      <c r="D577">
        <v>218</v>
      </c>
      <c r="E577" s="43">
        <f t="shared" ref="E577:E592" si="60">(D577*14.007)*(0.001)</f>
        <v>3.0535259999999997</v>
      </c>
      <c r="G577">
        <v>2.23</v>
      </c>
      <c r="H577" s="43">
        <f t="shared" ref="H577:H592" si="61">(G577*30.97)*0.001</f>
        <v>6.9063099999999988E-2</v>
      </c>
    </row>
    <row r="578" spans="1:8" x14ac:dyDescent="0.2">
      <c r="A578" s="4">
        <v>39196</v>
      </c>
      <c r="D578">
        <v>172</v>
      </c>
      <c r="E578" s="43">
        <f t="shared" si="60"/>
        <v>2.4092039999999999</v>
      </c>
      <c r="G578">
        <v>2.72</v>
      </c>
      <c r="H578" s="43">
        <f t="shared" si="61"/>
        <v>8.4238400000000005E-2</v>
      </c>
    </row>
    <row r="579" spans="1:8" x14ac:dyDescent="0.2">
      <c r="A579" s="4">
        <v>39210</v>
      </c>
      <c r="D579">
        <v>158</v>
      </c>
      <c r="E579" s="43">
        <f t="shared" si="60"/>
        <v>2.2131059999999998</v>
      </c>
      <c r="G579">
        <v>2.7</v>
      </c>
      <c r="H579" s="43">
        <f t="shared" si="61"/>
        <v>8.3618999999999999E-2</v>
      </c>
    </row>
    <row r="580" spans="1:8" x14ac:dyDescent="0.2">
      <c r="A580" s="4">
        <v>39224</v>
      </c>
    </row>
    <row r="581" spans="1:8" x14ac:dyDescent="0.2">
      <c r="A581" s="4">
        <v>39238</v>
      </c>
      <c r="D581">
        <v>76.400000000000006</v>
      </c>
      <c r="E581" s="43">
        <f t="shared" si="60"/>
        <v>1.0701348000000002</v>
      </c>
      <c r="G581">
        <v>3.75</v>
      </c>
      <c r="H581" s="43">
        <f t="shared" si="61"/>
        <v>0.11613749999999999</v>
      </c>
    </row>
    <row r="582" spans="1:8" x14ac:dyDescent="0.2">
      <c r="A582" s="4">
        <v>39252</v>
      </c>
      <c r="D582">
        <v>77.900000000000006</v>
      </c>
      <c r="E582" s="43">
        <f t="shared" si="60"/>
        <v>1.0911453000000002</v>
      </c>
      <c r="G582">
        <v>3.61</v>
      </c>
      <c r="H582" s="43">
        <f t="shared" si="61"/>
        <v>0.1118017</v>
      </c>
    </row>
    <row r="583" spans="1:8" x14ac:dyDescent="0.2">
      <c r="A583" s="4">
        <v>39268</v>
      </c>
      <c r="D583">
        <v>55.6</v>
      </c>
      <c r="E583" s="43">
        <f t="shared" si="60"/>
        <v>0.77878920000000007</v>
      </c>
      <c r="G583">
        <v>2.9</v>
      </c>
      <c r="H583" s="43">
        <f t="shared" si="61"/>
        <v>8.981299999999999E-2</v>
      </c>
    </row>
    <row r="584" spans="1:8" x14ac:dyDescent="0.2">
      <c r="A584" s="4">
        <v>39280</v>
      </c>
      <c r="D584">
        <v>67.599999999999994</v>
      </c>
      <c r="E584" s="43">
        <f t="shared" si="60"/>
        <v>0.94687319999999986</v>
      </c>
      <c r="G584">
        <v>3.59</v>
      </c>
      <c r="H584" s="43">
        <f t="shared" si="61"/>
        <v>0.1111823</v>
      </c>
    </row>
    <row r="585" spans="1:8" x14ac:dyDescent="0.2">
      <c r="A585" s="4">
        <v>39294</v>
      </c>
      <c r="D585">
        <v>61.1</v>
      </c>
      <c r="E585" s="43">
        <f t="shared" si="60"/>
        <v>0.85582770000000008</v>
      </c>
      <c r="G585">
        <v>3.38</v>
      </c>
      <c r="H585" s="43">
        <f t="shared" si="61"/>
        <v>0.1046786</v>
      </c>
    </row>
    <row r="586" spans="1:8" x14ac:dyDescent="0.2">
      <c r="A586" s="4">
        <v>39308</v>
      </c>
      <c r="D586">
        <v>79.7</v>
      </c>
      <c r="E586" s="43">
        <f t="shared" si="60"/>
        <v>1.1163578999999999</v>
      </c>
      <c r="G586">
        <v>5.22</v>
      </c>
      <c r="H586" s="43">
        <f t="shared" si="61"/>
        <v>0.16166340000000001</v>
      </c>
    </row>
    <row r="587" spans="1:8" x14ac:dyDescent="0.2">
      <c r="A587" s="4">
        <v>39322</v>
      </c>
    </row>
    <row r="588" spans="1:8" x14ac:dyDescent="0.2">
      <c r="A588" s="4">
        <v>39336</v>
      </c>
      <c r="D588">
        <v>61.5</v>
      </c>
      <c r="E588" s="43">
        <f t="shared" si="60"/>
        <v>0.86143049999999999</v>
      </c>
      <c r="G588">
        <v>2.82</v>
      </c>
      <c r="H588" s="43">
        <f t="shared" si="61"/>
        <v>8.7335399999999994E-2</v>
      </c>
    </row>
    <row r="589" spans="1:8" x14ac:dyDescent="0.2">
      <c r="A589" s="4">
        <v>39350</v>
      </c>
      <c r="D589">
        <v>47.8</v>
      </c>
      <c r="E589" s="43">
        <f t="shared" si="60"/>
        <v>0.66953459999999998</v>
      </c>
      <c r="G589">
        <v>2.36</v>
      </c>
      <c r="H589" s="43">
        <f t="shared" si="61"/>
        <v>7.3089199999999993E-2</v>
      </c>
    </row>
    <row r="590" spans="1:8" x14ac:dyDescent="0.2">
      <c r="A590" s="4">
        <v>39364</v>
      </c>
      <c r="D590">
        <v>56.4</v>
      </c>
      <c r="E590" s="43">
        <f t="shared" si="60"/>
        <v>0.7899948</v>
      </c>
      <c r="G590">
        <v>2.52</v>
      </c>
      <c r="H590" s="43">
        <f t="shared" si="61"/>
        <v>7.80444E-2</v>
      </c>
    </row>
    <row r="591" spans="1:8" x14ac:dyDescent="0.2">
      <c r="A591" s="4">
        <v>39378</v>
      </c>
      <c r="D591">
        <v>49.3</v>
      </c>
      <c r="E591" s="43">
        <f t="shared" si="60"/>
        <v>0.69054509999999991</v>
      </c>
      <c r="G591">
        <v>2.17</v>
      </c>
      <c r="H591" s="43">
        <f t="shared" si="61"/>
        <v>6.7204899999999998E-2</v>
      </c>
    </row>
    <row r="592" spans="1:8" x14ac:dyDescent="0.2">
      <c r="A592" s="4">
        <v>39392</v>
      </c>
      <c r="D592">
        <v>56.9</v>
      </c>
      <c r="E592" s="43">
        <f t="shared" si="60"/>
        <v>0.79699829999999994</v>
      </c>
      <c r="G592">
        <v>2.4900000000000002</v>
      </c>
      <c r="H592" s="43">
        <f t="shared" si="61"/>
        <v>7.7115300000000012E-2</v>
      </c>
    </row>
    <row r="593" spans="1:9" x14ac:dyDescent="0.2">
      <c r="A593" s="4">
        <v>39405</v>
      </c>
      <c r="I593" s="67">
        <f>AVERAGE(H532:H550)</f>
        <v>7.5234978571428579E-2</v>
      </c>
    </row>
    <row r="594" spans="1:9" x14ac:dyDescent="0.2">
      <c r="A594" s="4">
        <v>39420</v>
      </c>
      <c r="C594" s="58" t="s">
        <v>316</v>
      </c>
    </row>
    <row r="595" spans="1:9" x14ac:dyDescent="0.2">
      <c r="C595" s="67">
        <f>AVERAGE(E577:E594)</f>
        <v>1.2388191000000004</v>
      </c>
    </row>
    <row r="598" spans="1:9" x14ac:dyDescent="0.2">
      <c r="A598" s="4">
        <v>39168</v>
      </c>
      <c r="B598" t="s">
        <v>102</v>
      </c>
      <c r="C598" s="58" t="s">
        <v>178</v>
      </c>
    </row>
    <row r="599" spans="1:9" x14ac:dyDescent="0.2">
      <c r="A599" s="4">
        <v>39182</v>
      </c>
    </row>
    <row r="600" spans="1:9" x14ac:dyDescent="0.2">
      <c r="A600" s="4">
        <v>39196</v>
      </c>
      <c r="D600">
        <v>373</v>
      </c>
      <c r="E600" s="43">
        <f>(D600*14.007)*(0.001)</f>
        <v>5.2246110000000003</v>
      </c>
      <c r="G600">
        <v>50</v>
      </c>
      <c r="H600" s="43">
        <f>(G600*30.97)*0.001</f>
        <v>1.5485</v>
      </c>
    </row>
    <row r="601" spans="1:9" x14ac:dyDescent="0.2">
      <c r="A601" s="4">
        <v>39210</v>
      </c>
      <c r="D601">
        <v>561</v>
      </c>
      <c r="E601" s="43">
        <f>(D601*14.007)*(0.001)</f>
        <v>7.8579270000000001</v>
      </c>
      <c r="G601">
        <v>50</v>
      </c>
      <c r="H601" s="43">
        <f>(G601*30.97)*0.001</f>
        <v>1.5485</v>
      </c>
    </row>
    <row r="602" spans="1:9" x14ac:dyDescent="0.2">
      <c r="A602" s="4">
        <v>39224</v>
      </c>
    </row>
    <row r="603" spans="1:9" x14ac:dyDescent="0.2">
      <c r="A603" s="4">
        <v>39238</v>
      </c>
      <c r="D603">
        <v>262</v>
      </c>
      <c r="E603" s="43">
        <f>(D603*14.007)*(0.001)</f>
        <v>3.6698339999999998</v>
      </c>
      <c r="G603">
        <v>10</v>
      </c>
      <c r="H603" s="43">
        <f>(G603*30.97)*0.001</f>
        <v>0.30969999999999998</v>
      </c>
    </row>
    <row r="604" spans="1:9" x14ac:dyDescent="0.2">
      <c r="A604" s="4">
        <v>39252</v>
      </c>
      <c r="D604">
        <v>89.1</v>
      </c>
      <c r="E604" s="43">
        <f>(D604*14.007)*(0.001)</f>
        <v>1.2480237000000001</v>
      </c>
      <c r="G604">
        <v>11.2</v>
      </c>
      <c r="H604" s="43">
        <f>(G604*30.97)*0.001</f>
        <v>0.34686400000000001</v>
      </c>
    </row>
    <row r="605" spans="1:9" x14ac:dyDescent="0.2">
      <c r="A605" s="4">
        <v>39268</v>
      </c>
      <c r="D605">
        <v>458</v>
      </c>
      <c r="E605" s="43">
        <f>(D605*14.007)*(0.001)</f>
        <v>6.4152060000000004</v>
      </c>
      <c r="G605">
        <v>188</v>
      </c>
      <c r="H605" s="43">
        <f>(G605*30.97)*0.001</f>
        <v>5.8223599999999998</v>
      </c>
    </row>
    <row r="606" spans="1:9" x14ac:dyDescent="0.2">
      <c r="A606" s="4">
        <v>39280</v>
      </c>
    </row>
    <row r="607" spans="1:9" x14ac:dyDescent="0.2">
      <c r="A607" s="4">
        <v>39294</v>
      </c>
    </row>
    <row r="608" spans="1:9" x14ac:dyDescent="0.2">
      <c r="A608" s="4">
        <v>39308</v>
      </c>
      <c r="D608">
        <v>251</v>
      </c>
      <c r="E608" s="43">
        <f>(D608*14.007)*(0.001)</f>
        <v>3.5157570000000002</v>
      </c>
      <c r="G608">
        <v>10.8</v>
      </c>
      <c r="H608" s="43">
        <f>(G608*30.97)*0.001</f>
        <v>0.334476</v>
      </c>
    </row>
    <row r="609" spans="1:9" x14ac:dyDescent="0.2">
      <c r="A609" s="4">
        <v>39322</v>
      </c>
    </row>
    <row r="610" spans="1:9" x14ac:dyDescent="0.2">
      <c r="A610" s="4">
        <v>39336</v>
      </c>
      <c r="D610">
        <v>186</v>
      </c>
      <c r="E610" s="43">
        <f>(D610*14.007)*(0.001)</f>
        <v>2.605302</v>
      </c>
      <c r="G610">
        <v>15.6</v>
      </c>
      <c r="H610" s="43">
        <f>(G610*30.97)*0.001</f>
        <v>0.48313199999999995</v>
      </c>
    </row>
    <row r="611" spans="1:9" x14ac:dyDescent="0.2">
      <c r="A611" s="4">
        <v>39350</v>
      </c>
      <c r="D611">
        <v>406</v>
      </c>
      <c r="E611" s="43">
        <f>(D611*14.007)*(0.001)</f>
        <v>5.6868419999999995</v>
      </c>
      <c r="G611">
        <v>15.5</v>
      </c>
      <c r="H611" s="43">
        <f>(G611*30.97)*0.001</f>
        <v>0.48003499999999999</v>
      </c>
    </row>
    <row r="612" spans="1:9" x14ac:dyDescent="0.2">
      <c r="A612" s="4">
        <v>39364</v>
      </c>
      <c r="D612">
        <v>65.7</v>
      </c>
      <c r="E612" s="43">
        <f>(D612*14.007)*(0.001)</f>
        <v>0.92025990000000002</v>
      </c>
      <c r="G612">
        <v>10.199999999999999</v>
      </c>
      <c r="H612" s="43">
        <f>(G612*30.97)*0.001</f>
        <v>0.31589399999999995</v>
      </c>
    </row>
    <row r="613" spans="1:9" x14ac:dyDescent="0.2">
      <c r="A613" s="4">
        <v>39378</v>
      </c>
    </row>
    <row r="614" spans="1:9" x14ac:dyDescent="0.2">
      <c r="A614" s="4">
        <v>39392</v>
      </c>
      <c r="D614">
        <v>247</v>
      </c>
      <c r="E614" s="43">
        <f>(D614*14.007)*(0.001)</f>
        <v>3.4597289999999998</v>
      </c>
      <c r="G614">
        <v>10</v>
      </c>
      <c r="H614" s="43">
        <f>(G614*30.97)*0.001</f>
        <v>0.30969999999999998</v>
      </c>
    </row>
    <row r="615" spans="1:9" x14ac:dyDescent="0.2">
      <c r="A615" s="4">
        <v>39405</v>
      </c>
      <c r="I615" s="67">
        <f>AVERAGE(H554:H572)</f>
        <v>4.7519593749999998E-2</v>
      </c>
    </row>
    <row r="616" spans="1:9" x14ac:dyDescent="0.2">
      <c r="A616" s="4">
        <v>39420</v>
      </c>
    </row>
    <row r="617" spans="1:9" x14ac:dyDescent="0.2">
      <c r="C617" s="67">
        <f>AVERAGE(E599:E616)</f>
        <v>4.0603491600000003</v>
      </c>
    </row>
    <row r="620" spans="1:9" x14ac:dyDescent="0.2">
      <c r="B620" t="s">
        <v>103</v>
      </c>
      <c r="C620" s="58" t="s">
        <v>322</v>
      </c>
    </row>
    <row r="622" spans="1:9" x14ac:dyDescent="0.2">
      <c r="D622">
        <v>113</v>
      </c>
      <c r="E622" s="43">
        <f>(D622*14.007)*(0.001)</f>
        <v>1.5827910000000001</v>
      </c>
      <c r="G622">
        <v>2.9</v>
      </c>
      <c r="H622" s="43">
        <f>(G622*30.97)*0.001</f>
        <v>8.981299999999999E-2</v>
      </c>
    </row>
    <row r="625" spans="3:9" x14ac:dyDescent="0.2">
      <c r="D625">
        <v>57.2</v>
      </c>
      <c r="E625" s="43">
        <f>(D625*14.007)*(0.001)</f>
        <v>0.80120040000000003</v>
      </c>
      <c r="G625">
        <v>2.91</v>
      </c>
      <c r="H625" s="43">
        <f>(G625*30.97)*0.001</f>
        <v>9.01227E-2</v>
      </c>
    </row>
    <row r="626" spans="3:9" x14ac:dyDescent="0.2">
      <c r="D626">
        <v>103</v>
      </c>
      <c r="E626" s="43">
        <f>(D626*14.007)*(0.001)</f>
        <v>1.4427210000000001</v>
      </c>
      <c r="G626">
        <v>3.62</v>
      </c>
      <c r="H626" s="43">
        <f>(G626*30.97)*0.001</f>
        <v>0.1121114</v>
      </c>
    </row>
    <row r="629" spans="3:9" x14ac:dyDescent="0.2">
      <c r="D629">
        <v>87</v>
      </c>
      <c r="E629" s="43">
        <f>(D629*14.007)*(0.001)</f>
        <v>1.2186090000000001</v>
      </c>
      <c r="G629">
        <v>4.95</v>
      </c>
      <c r="H629" s="43">
        <f>(G629*30.97)*0.001</f>
        <v>0.15330150000000001</v>
      </c>
    </row>
    <row r="637" spans="3:9" x14ac:dyDescent="0.2">
      <c r="I637" s="67">
        <f>AVERAGE(H576:H594)</f>
        <v>9.3927585714285708E-2</v>
      </c>
    </row>
    <row r="639" spans="3:9" x14ac:dyDescent="0.2">
      <c r="C639" s="67">
        <f>AVERAGE(E621:E639)</f>
        <v>1.2613303500000002</v>
      </c>
    </row>
    <row r="641" spans="5:8" x14ac:dyDescent="0.2">
      <c r="E641" s="43">
        <f>AVERAGE(E4:E638)</f>
        <v>2.4280657068421045</v>
      </c>
      <c r="G641" s="43"/>
      <c r="H641" s="43">
        <f>AVERAGE(H4:H638)</f>
        <v>9.3321126750000011E-2</v>
      </c>
    </row>
    <row r="659" spans="9:9" x14ac:dyDescent="0.2">
      <c r="I659" s="67">
        <f>AVERAGE(H598:H616)</f>
        <v>1.1499161</v>
      </c>
    </row>
    <row r="681" spans="9:9" x14ac:dyDescent="0.2">
      <c r="I681" s="67">
        <f>AVERAGE(H620:H638)</f>
        <v>0.11133715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D33"/>
  <sheetViews>
    <sheetView workbookViewId="0">
      <selection activeCell="K26" sqref="K26"/>
    </sheetView>
  </sheetViews>
  <sheetFormatPr defaultColWidth="8.85546875" defaultRowHeight="12.75" x14ac:dyDescent="0.2"/>
  <sheetData>
    <row r="2" spans="2:4" x14ac:dyDescent="0.2">
      <c r="C2" t="s">
        <v>323</v>
      </c>
      <c r="D2" t="s">
        <v>324</v>
      </c>
    </row>
    <row r="3" spans="2:4" x14ac:dyDescent="0.2">
      <c r="B3" t="s">
        <v>17</v>
      </c>
      <c r="C3">
        <v>2.2599999999999998</v>
      </c>
      <c r="D3" s="43">
        <v>0.25</v>
      </c>
    </row>
    <row r="4" spans="2:4" x14ac:dyDescent="0.2">
      <c r="B4" t="s">
        <v>24</v>
      </c>
      <c r="C4">
        <v>5.41</v>
      </c>
      <c r="D4">
        <v>0.1</v>
      </c>
    </row>
    <row r="5" spans="2:4" x14ac:dyDescent="0.2">
      <c r="B5" t="s">
        <v>26</v>
      </c>
      <c r="C5">
        <v>3.49</v>
      </c>
      <c r="D5">
        <v>0.05</v>
      </c>
    </row>
    <row r="6" spans="2:4" x14ac:dyDescent="0.2">
      <c r="B6" t="s">
        <v>33</v>
      </c>
      <c r="C6">
        <v>3.38</v>
      </c>
      <c r="D6">
        <v>0.06</v>
      </c>
    </row>
    <row r="7" spans="2:4" x14ac:dyDescent="0.2">
      <c r="B7" t="s">
        <v>37</v>
      </c>
      <c r="C7">
        <v>1.62</v>
      </c>
      <c r="D7">
        <v>0.02</v>
      </c>
    </row>
    <row r="8" spans="2:4" x14ac:dyDescent="0.2">
      <c r="B8" t="s">
        <v>40</v>
      </c>
      <c r="C8">
        <v>1.18</v>
      </c>
      <c r="D8">
        <v>0.03</v>
      </c>
    </row>
    <row r="9" spans="2:4" x14ac:dyDescent="0.2">
      <c r="B9" t="s">
        <v>42</v>
      </c>
      <c r="C9">
        <v>1.64</v>
      </c>
      <c r="D9">
        <v>0.03</v>
      </c>
    </row>
    <row r="10" spans="2:4" x14ac:dyDescent="0.2">
      <c r="B10" t="s">
        <v>43</v>
      </c>
      <c r="C10">
        <v>3.37</v>
      </c>
      <c r="D10">
        <v>0.04</v>
      </c>
    </row>
    <row r="11" spans="2:4" x14ac:dyDescent="0.2">
      <c r="B11" t="s">
        <v>45</v>
      </c>
      <c r="C11">
        <v>3.34</v>
      </c>
      <c r="D11">
        <v>0.04</v>
      </c>
    </row>
    <row r="12" spans="2:4" x14ac:dyDescent="0.2">
      <c r="B12" t="s">
        <v>47</v>
      </c>
    </row>
    <row r="13" spans="2:4" x14ac:dyDescent="0.2">
      <c r="B13" t="s">
        <v>325</v>
      </c>
    </row>
    <row r="14" spans="2:4" x14ac:dyDescent="0.2">
      <c r="B14" t="s">
        <v>326</v>
      </c>
      <c r="C14">
        <v>3.1</v>
      </c>
      <c r="D14">
        <v>0.02</v>
      </c>
    </row>
    <row r="15" spans="2:4" x14ac:dyDescent="0.2">
      <c r="B15" t="s">
        <v>52</v>
      </c>
      <c r="C15">
        <v>1.55</v>
      </c>
      <c r="D15">
        <v>0.04</v>
      </c>
    </row>
    <row r="16" spans="2:4" x14ac:dyDescent="0.2">
      <c r="B16" t="s">
        <v>54</v>
      </c>
      <c r="C16">
        <v>4.9800000000000004</v>
      </c>
      <c r="D16">
        <v>0.06</v>
      </c>
    </row>
    <row r="17" spans="2:4" x14ac:dyDescent="0.2">
      <c r="B17" t="s">
        <v>57</v>
      </c>
      <c r="C17">
        <v>1.36</v>
      </c>
      <c r="D17">
        <v>0.03</v>
      </c>
    </row>
    <row r="18" spans="2:4" x14ac:dyDescent="0.2">
      <c r="B18" t="s">
        <v>59</v>
      </c>
      <c r="C18">
        <v>0.84</v>
      </c>
      <c r="D18">
        <v>0.04</v>
      </c>
    </row>
    <row r="19" spans="2:4" x14ac:dyDescent="0.2">
      <c r="B19" t="s">
        <v>61</v>
      </c>
      <c r="C19">
        <v>1.34</v>
      </c>
      <c r="D19">
        <v>0.06</v>
      </c>
    </row>
    <row r="20" spans="2:4" x14ac:dyDescent="0.2">
      <c r="B20" t="s">
        <v>64</v>
      </c>
      <c r="C20">
        <v>1.6</v>
      </c>
      <c r="D20">
        <v>0.06</v>
      </c>
    </row>
    <row r="21" spans="2:4" x14ac:dyDescent="0.2">
      <c r="B21" t="s">
        <v>66</v>
      </c>
      <c r="C21">
        <v>4.29</v>
      </c>
      <c r="D21">
        <v>0.12</v>
      </c>
    </row>
    <row r="22" spans="2:4" x14ac:dyDescent="0.2">
      <c r="B22" t="s">
        <v>70</v>
      </c>
      <c r="C22">
        <v>2.52</v>
      </c>
      <c r="D22">
        <v>0.08</v>
      </c>
    </row>
    <row r="23" spans="2:4" x14ac:dyDescent="0.2">
      <c r="B23" t="s">
        <v>72</v>
      </c>
      <c r="C23">
        <v>2.35</v>
      </c>
      <c r="D23">
        <v>0.09</v>
      </c>
    </row>
    <row r="24" spans="2:4" x14ac:dyDescent="0.2">
      <c r="B24" t="s">
        <v>74</v>
      </c>
      <c r="C24">
        <v>1.58</v>
      </c>
      <c r="D24">
        <v>0.06</v>
      </c>
    </row>
    <row r="25" spans="2:4" x14ac:dyDescent="0.2">
      <c r="B25" t="s">
        <v>76</v>
      </c>
      <c r="C25">
        <v>1.5</v>
      </c>
      <c r="D25">
        <v>0.05</v>
      </c>
    </row>
    <row r="26" spans="2:4" x14ac:dyDescent="0.2">
      <c r="B26" t="s">
        <v>79</v>
      </c>
      <c r="C26">
        <v>1.94</v>
      </c>
      <c r="D26">
        <v>0.05</v>
      </c>
    </row>
    <row r="27" spans="2:4" x14ac:dyDescent="0.2">
      <c r="B27" t="s">
        <v>78</v>
      </c>
      <c r="C27">
        <v>0.92</v>
      </c>
      <c r="D27">
        <v>0.06</v>
      </c>
    </row>
    <row r="28" spans="2:4" x14ac:dyDescent="0.2">
      <c r="B28" t="s">
        <v>83</v>
      </c>
      <c r="C28">
        <v>2.62</v>
      </c>
      <c r="D28">
        <v>0.06</v>
      </c>
    </row>
    <row r="29" spans="2:4" x14ac:dyDescent="0.2">
      <c r="B29" t="s">
        <v>85</v>
      </c>
      <c r="C29">
        <v>3.14</v>
      </c>
      <c r="D29">
        <v>0.08</v>
      </c>
    </row>
    <row r="30" spans="2:4" x14ac:dyDescent="0.2">
      <c r="B30" t="s">
        <v>87</v>
      </c>
      <c r="C30">
        <v>1.39</v>
      </c>
      <c r="D30">
        <v>0.05</v>
      </c>
    </row>
    <row r="31" spans="2:4" x14ac:dyDescent="0.2">
      <c r="B31" t="s">
        <v>101</v>
      </c>
      <c r="C31">
        <v>1.24</v>
      </c>
      <c r="D31">
        <v>0.09</v>
      </c>
    </row>
    <row r="32" spans="2:4" x14ac:dyDescent="0.2">
      <c r="B32" t="s">
        <v>102</v>
      </c>
      <c r="C32">
        <v>4.03</v>
      </c>
      <c r="D32">
        <v>1.1499999999999999</v>
      </c>
    </row>
    <row r="33" spans="2:4" x14ac:dyDescent="0.2">
      <c r="B33" t="s">
        <v>103</v>
      </c>
      <c r="C33">
        <v>1.26</v>
      </c>
      <c r="D33">
        <v>0.11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 filterMode="1"/>
  <dimension ref="A1:AH857"/>
  <sheetViews>
    <sheetView tabSelected="1" topLeftCell="U1" workbookViewId="0">
      <pane ySplit="1" topLeftCell="A2" activePane="bottomLeft" state="frozen"/>
      <selection pane="bottomLeft" activeCell="AB196" sqref="AB196"/>
    </sheetView>
  </sheetViews>
  <sheetFormatPr defaultColWidth="8.85546875" defaultRowHeight="12.75" x14ac:dyDescent="0.2"/>
  <cols>
    <col min="1" max="1" width="10.28515625" customWidth="1"/>
    <col min="2" max="2" width="7.7109375" style="78" customWidth="1"/>
    <col min="4" max="4" width="4.7109375" customWidth="1"/>
    <col min="6" max="6" width="6.7109375" customWidth="1"/>
    <col min="7" max="7" width="5.7109375" customWidth="1"/>
    <col min="8" max="8" width="8.85546875" style="43"/>
    <col min="10" max="10" width="8.85546875" style="43"/>
    <col min="12" max="13" width="8.85546875" style="43"/>
    <col min="14" max="14" width="5.28515625" customWidth="1"/>
    <col min="16" max="17" width="5.42578125" customWidth="1"/>
    <col min="23" max="23" width="8" customWidth="1"/>
    <col min="25" max="25" width="8.42578125" customWidth="1"/>
    <col min="30" max="30" width="6.7109375" customWidth="1"/>
    <col min="32" max="32" width="15.85546875" customWidth="1"/>
    <col min="33" max="33" width="13.140625" customWidth="1"/>
  </cols>
  <sheetData>
    <row r="1" spans="1:33" s="5" customFormat="1" ht="15.75" x14ac:dyDescent="0.25">
      <c r="A1" s="5" t="s">
        <v>90</v>
      </c>
      <c r="B1" s="77" t="s">
        <v>18</v>
      </c>
      <c r="C1" s="5" t="s">
        <v>12</v>
      </c>
      <c r="D1" s="5" t="s">
        <v>13</v>
      </c>
      <c r="E1" s="5" t="s">
        <v>127</v>
      </c>
      <c r="F1" s="5" t="s">
        <v>14</v>
      </c>
      <c r="G1" s="5" t="s">
        <v>15</v>
      </c>
      <c r="I1" s="73" t="s">
        <v>307</v>
      </c>
      <c r="J1" s="74" t="s">
        <v>308</v>
      </c>
      <c r="K1" s="75" t="s">
        <v>309</v>
      </c>
      <c r="L1" s="74" t="s">
        <v>310</v>
      </c>
      <c r="M1" s="74"/>
      <c r="N1" s="5" t="s">
        <v>2</v>
      </c>
      <c r="O1" s="5" t="s">
        <v>4</v>
      </c>
      <c r="P1" s="5" t="s">
        <v>6</v>
      </c>
      <c r="R1" s="5" t="s">
        <v>7</v>
      </c>
      <c r="S1" s="5" t="s">
        <v>5</v>
      </c>
      <c r="T1" s="5" t="s">
        <v>8</v>
      </c>
      <c r="U1" s="5" t="s">
        <v>9</v>
      </c>
      <c r="V1" s="5" t="s">
        <v>10</v>
      </c>
      <c r="W1" s="5" t="s">
        <v>365</v>
      </c>
      <c r="X1" s="5" t="s">
        <v>11</v>
      </c>
      <c r="Y1" s="5" t="s">
        <v>3</v>
      </c>
      <c r="Z1" s="5" t="s">
        <v>366</v>
      </c>
      <c r="AA1" s="5" t="s">
        <v>367</v>
      </c>
      <c r="AB1" s="5" t="s">
        <v>370</v>
      </c>
      <c r="AC1" s="5" t="s">
        <v>367</v>
      </c>
      <c r="AD1" s="5" t="s">
        <v>139</v>
      </c>
      <c r="AE1" s="5" t="s">
        <v>16</v>
      </c>
      <c r="AF1" s="5" t="s">
        <v>0</v>
      </c>
      <c r="AG1" s="5" t="s">
        <v>1</v>
      </c>
    </row>
    <row r="2" spans="1:33" hidden="1" x14ac:dyDescent="0.2">
      <c r="A2" s="17">
        <v>39182</v>
      </c>
      <c r="B2" s="22">
        <v>1</v>
      </c>
      <c r="C2" s="23">
        <v>0.08</v>
      </c>
      <c r="D2" s="24">
        <v>5.45</v>
      </c>
      <c r="E2" s="24">
        <v>5.2</v>
      </c>
      <c r="F2" s="24">
        <v>4.8</v>
      </c>
      <c r="G2" s="24">
        <v>8.2000000000000003E-2</v>
      </c>
      <c r="I2">
        <v>79</v>
      </c>
      <c r="J2" s="43">
        <f t="shared" ref="J2:J18" si="0">(I2*14.007)*(0.001)</f>
        <v>1.1065529999999999</v>
      </c>
      <c r="K2">
        <v>1.26</v>
      </c>
      <c r="L2" s="43">
        <f t="shared" ref="L2:L18" si="1">(K2*30.97)*0.001</f>
        <v>3.90222E-2</v>
      </c>
      <c r="N2" s="24">
        <v>5</v>
      </c>
      <c r="O2" s="24">
        <v>2</v>
      </c>
      <c r="P2" s="24">
        <v>2</v>
      </c>
      <c r="Q2" s="24"/>
      <c r="R2" s="24">
        <v>4</v>
      </c>
      <c r="S2" s="24">
        <v>1</v>
      </c>
      <c r="T2" s="3">
        <f>IF(Z2&gt;0,IF(AA2="F",((Z2-32)*5/9),Z2),IF(Z2&lt;0,IF(AA2="F",((Z2-32)*5/9),Z2)," "))</f>
        <v>13</v>
      </c>
      <c r="U2" s="3">
        <f>IF(AB2&gt;0,IF(AC2="F",((AB2-32)*5/9),AB2),IF(AB2&lt;0,IF(AC2="F",((AB2-32)*5/9),AB2)," "))</f>
        <v>10</v>
      </c>
      <c r="V2" s="24">
        <f>W2*0.0254</f>
        <v>0.38100000000000001</v>
      </c>
      <c r="W2" s="24">
        <v>15</v>
      </c>
      <c r="X2" s="24">
        <v>2</v>
      </c>
      <c r="Y2" s="24">
        <v>1</v>
      </c>
      <c r="Z2" s="24">
        <v>13</v>
      </c>
      <c r="AA2" s="24" t="s">
        <v>368</v>
      </c>
      <c r="AB2" s="24">
        <v>10</v>
      </c>
      <c r="AC2" s="24" t="s">
        <v>368</v>
      </c>
      <c r="AD2" s="24">
        <v>11.2</v>
      </c>
      <c r="AE2" s="23"/>
      <c r="AF2" s="18"/>
      <c r="AG2" s="18" t="s">
        <v>164</v>
      </c>
    </row>
    <row r="3" spans="1:33" hidden="1" x14ac:dyDescent="0.2">
      <c r="A3" s="17">
        <v>39196</v>
      </c>
      <c r="B3" s="22">
        <v>1</v>
      </c>
      <c r="C3" s="23">
        <v>7.0000000000000007E-2</v>
      </c>
      <c r="D3" s="24">
        <v>7.06</v>
      </c>
      <c r="E3" s="24">
        <v>20.5</v>
      </c>
      <c r="F3" s="24">
        <v>2.2599999999999998</v>
      </c>
      <c r="G3" s="24">
        <v>0.26400000000000001</v>
      </c>
      <c r="I3">
        <v>133</v>
      </c>
      <c r="J3" s="43">
        <f t="shared" si="0"/>
        <v>1.8629310000000001</v>
      </c>
      <c r="K3">
        <v>9.34</v>
      </c>
      <c r="L3" s="43">
        <f t="shared" si="1"/>
        <v>0.28925980000000001</v>
      </c>
      <c r="N3" s="24">
        <v>5</v>
      </c>
      <c r="O3" s="24">
        <v>2</v>
      </c>
      <c r="P3" s="24">
        <v>1</v>
      </c>
      <c r="Q3" s="24"/>
      <c r="R3" s="24" t="s">
        <v>20</v>
      </c>
      <c r="S3" s="24">
        <v>1</v>
      </c>
      <c r="T3" s="3">
        <f t="shared" ref="T3:T66" si="2">IF(Z3&gt;0,IF(AA3="F",((Z3-32)*5/9),Z3),IF(Z3&lt;0,IF(AA3="F",((Z3-32)*5/9),Z3)," "))</f>
        <v>28</v>
      </c>
      <c r="U3" s="3">
        <f t="shared" ref="U3:U66" si="3">IF(AB3&gt;0,IF(AC3="F",((AB3-32)*5/9),AB3),IF(AB3&lt;0,IF(AC3="F",((AB3-32)*5/9),AB3)," "))</f>
        <v>20</v>
      </c>
      <c r="V3" s="24">
        <f t="shared" ref="V3:V66" si="4">W3*0.0254</f>
        <v>0.30479999999999996</v>
      </c>
      <c r="W3" s="24">
        <v>12</v>
      </c>
      <c r="X3" s="24">
        <v>2</v>
      </c>
      <c r="Y3" s="24">
        <v>1</v>
      </c>
      <c r="Z3" s="24">
        <v>28</v>
      </c>
      <c r="AA3" s="24" t="s">
        <v>368</v>
      </c>
      <c r="AB3" s="24">
        <v>20</v>
      </c>
      <c r="AC3" s="24" t="s">
        <v>368</v>
      </c>
      <c r="AD3" s="24">
        <v>10.08</v>
      </c>
      <c r="AE3" s="23"/>
      <c r="AF3" s="18"/>
      <c r="AG3" s="18"/>
    </row>
    <row r="4" spans="1:33" ht="13.5" hidden="1" customHeight="1" x14ac:dyDescent="0.2">
      <c r="A4" s="17">
        <v>39210</v>
      </c>
      <c r="B4" s="22">
        <v>1</v>
      </c>
      <c r="C4" s="23">
        <v>0.08</v>
      </c>
      <c r="D4" s="18">
        <v>6.54</v>
      </c>
      <c r="E4" s="18">
        <v>6.6</v>
      </c>
      <c r="F4" s="18">
        <v>6.16</v>
      </c>
      <c r="G4" s="18">
        <v>0.25800000000000001</v>
      </c>
      <c r="I4">
        <v>74</v>
      </c>
      <c r="J4" s="43">
        <f t="shared" si="0"/>
        <v>1.0365180000000001</v>
      </c>
      <c r="K4">
        <v>4.29</v>
      </c>
      <c r="L4" s="43">
        <f t="shared" si="1"/>
        <v>0.13286130000000002</v>
      </c>
      <c r="N4" s="24">
        <v>5</v>
      </c>
      <c r="O4" s="24">
        <v>3</v>
      </c>
      <c r="P4" s="24">
        <v>2</v>
      </c>
      <c r="Q4" s="24"/>
      <c r="R4" s="24">
        <v>5</v>
      </c>
      <c r="S4" s="24">
        <v>1</v>
      </c>
      <c r="T4" s="3">
        <f t="shared" si="2"/>
        <v>18</v>
      </c>
      <c r="U4" s="3">
        <f t="shared" si="3"/>
        <v>18</v>
      </c>
      <c r="V4" s="24">
        <f t="shared" si="4"/>
        <v>0.53339999999999999</v>
      </c>
      <c r="W4" s="24">
        <v>21</v>
      </c>
      <c r="X4" s="24">
        <v>2</v>
      </c>
      <c r="Y4" s="24">
        <v>1</v>
      </c>
      <c r="Z4" s="24">
        <v>18</v>
      </c>
      <c r="AA4" s="24" t="s">
        <v>368</v>
      </c>
      <c r="AB4" s="24">
        <v>18</v>
      </c>
      <c r="AC4" s="24" t="s">
        <v>368</v>
      </c>
      <c r="AD4" s="18">
        <v>8.66</v>
      </c>
      <c r="AE4" s="23"/>
      <c r="AF4" s="18"/>
      <c r="AG4" s="18"/>
    </row>
    <row r="5" spans="1:33" hidden="1" x14ac:dyDescent="0.2">
      <c r="A5" s="17">
        <v>39224</v>
      </c>
      <c r="B5" s="22">
        <v>1</v>
      </c>
      <c r="C5" s="23">
        <v>0.09</v>
      </c>
      <c r="D5" s="18">
        <v>6.76</v>
      </c>
      <c r="E5" s="18">
        <v>6.9</v>
      </c>
      <c r="F5" s="18">
        <v>1.72</v>
      </c>
      <c r="G5" s="18">
        <v>0.36799999999999999</v>
      </c>
      <c r="I5">
        <v>93.1</v>
      </c>
      <c r="J5" s="43">
        <f t="shared" si="0"/>
        <v>1.3040517</v>
      </c>
      <c r="K5">
        <v>4.9000000000000004</v>
      </c>
      <c r="L5" s="43">
        <f t="shared" si="1"/>
        <v>0.15175300000000003</v>
      </c>
      <c r="N5" s="24">
        <v>5</v>
      </c>
      <c r="O5" s="24">
        <v>1</v>
      </c>
      <c r="P5" s="24">
        <v>2</v>
      </c>
      <c r="Q5" s="24"/>
      <c r="R5" s="24">
        <v>1</v>
      </c>
      <c r="S5" s="24">
        <v>1</v>
      </c>
      <c r="T5" s="3">
        <f t="shared" si="2"/>
        <v>21</v>
      </c>
      <c r="U5" s="3">
        <f t="shared" si="3"/>
        <v>21</v>
      </c>
      <c r="V5" s="24">
        <f t="shared" si="4"/>
        <v>0.38100000000000001</v>
      </c>
      <c r="W5" s="24">
        <v>15</v>
      </c>
      <c r="X5" s="24">
        <v>2</v>
      </c>
      <c r="Y5" s="24">
        <v>1</v>
      </c>
      <c r="Z5" s="24">
        <v>21</v>
      </c>
      <c r="AA5" s="24" t="s">
        <v>368</v>
      </c>
      <c r="AB5" s="24">
        <v>21</v>
      </c>
      <c r="AC5" s="24" t="s">
        <v>368</v>
      </c>
      <c r="AD5" s="18">
        <v>7.46</v>
      </c>
      <c r="AE5" s="18"/>
      <c r="AF5" s="18"/>
      <c r="AG5" s="18"/>
    </row>
    <row r="6" spans="1:33" hidden="1" x14ac:dyDescent="0.2">
      <c r="A6" s="17">
        <v>39238</v>
      </c>
      <c r="B6" s="22">
        <v>1</v>
      </c>
      <c r="C6" s="23">
        <v>7.0000000000000007E-2</v>
      </c>
      <c r="D6" s="18">
        <v>5.94</v>
      </c>
      <c r="E6" s="18">
        <v>12.2</v>
      </c>
      <c r="F6" s="18">
        <v>2.57</v>
      </c>
      <c r="G6" s="18">
        <v>0.33800000000000002</v>
      </c>
      <c r="I6">
        <v>82</v>
      </c>
      <c r="J6" s="43">
        <f t="shared" si="0"/>
        <v>1.148574</v>
      </c>
      <c r="K6">
        <v>5.6</v>
      </c>
      <c r="L6" s="43">
        <f t="shared" si="1"/>
        <v>0.173432</v>
      </c>
      <c r="N6" s="24">
        <v>5</v>
      </c>
      <c r="O6" s="24">
        <v>2</v>
      </c>
      <c r="P6" s="24">
        <v>3</v>
      </c>
      <c r="Q6" s="24"/>
      <c r="R6" s="24">
        <v>7</v>
      </c>
      <c r="S6" s="24">
        <v>5</v>
      </c>
      <c r="T6" s="3">
        <f t="shared" si="2"/>
        <v>25</v>
      </c>
      <c r="U6" s="3">
        <f t="shared" si="3"/>
        <v>25</v>
      </c>
      <c r="V6" s="24">
        <f t="shared" si="4"/>
        <v>0.38100000000000001</v>
      </c>
      <c r="W6" s="24">
        <v>15</v>
      </c>
      <c r="X6" s="24">
        <v>2</v>
      </c>
      <c r="Y6" s="24">
        <v>1</v>
      </c>
      <c r="Z6" s="24">
        <v>25</v>
      </c>
      <c r="AA6" s="24" t="s">
        <v>368</v>
      </c>
      <c r="AB6" s="24">
        <v>25</v>
      </c>
      <c r="AC6" s="24" t="s">
        <v>368</v>
      </c>
      <c r="AD6" s="18">
        <v>4.67</v>
      </c>
      <c r="AE6" s="18"/>
      <c r="AF6" s="18"/>
      <c r="AG6" s="18" t="s">
        <v>89</v>
      </c>
    </row>
    <row r="7" spans="1:33" hidden="1" x14ac:dyDescent="0.2">
      <c r="A7" s="17">
        <v>39252</v>
      </c>
      <c r="B7" s="22">
        <v>1</v>
      </c>
      <c r="C7" s="23">
        <v>0.08</v>
      </c>
      <c r="D7" s="18">
        <v>6.47</v>
      </c>
      <c r="E7" s="18">
        <v>52.8</v>
      </c>
      <c r="F7" s="18">
        <v>8.39</v>
      </c>
      <c r="G7" s="18">
        <v>0.35199999999999998</v>
      </c>
      <c r="I7">
        <v>154</v>
      </c>
      <c r="J7" s="43">
        <f t="shared" si="0"/>
        <v>2.1570779999999998</v>
      </c>
      <c r="K7">
        <v>7.78</v>
      </c>
      <c r="L7" s="43">
        <f t="shared" si="1"/>
        <v>0.24094659999999998</v>
      </c>
      <c r="N7" s="24">
        <v>5</v>
      </c>
      <c r="O7" s="24">
        <v>2</v>
      </c>
      <c r="P7" s="24">
        <v>2</v>
      </c>
      <c r="Q7" s="24"/>
      <c r="R7" s="24">
        <v>3</v>
      </c>
      <c r="S7" s="24">
        <v>1</v>
      </c>
      <c r="T7" s="3">
        <f t="shared" si="2"/>
        <v>30</v>
      </c>
      <c r="U7" s="3">
        <f t="shared" si="3"/>
        <v>28</v>
      </c>
      <c r="V7" s="24">
        <f t="shared" si="4"/>
        <v>0.2286</v>
      </c>
      <c r="W7" s="24">
        <v>9</v>
      </c>
      <c r="X7" s="24">
        <v>2</v>
      </c>
      <c r="Y7" s="24">
        <v>1</v>
      </c>
      <c r="Z7" s="24">
        <v>30</v>
      </c>
      <c r="AA7" s="24" t="s">
        <v>368</v>
      </c>
      <c r="AB7" s="24">
        <v>28</v>
      </c>
      <c r="AC7" s="24" t="s">
        <v>368</v>
      </c>
      <c r="AD7" s="18">
        <v>6.61</v>
      </c>
      <c r="AE7" s="18"/>
      <c r="AF7" s="18"/>
      <c r="AG7" s="18" t="s">
        <v>164</v>
      </c>
    </row>
    <row r="8" spans="1:33" hidden="1" x14ac:dyDescent="0.2">
      <c r="A8" s="17">
        <v>39268</v>
      </c>
      <c r="B8" s="22">
        <v>1</v>
      </c>
      <c r="C8" s="23">
        <v>0.09</v>
      </c>
      <c r="D8" s="18">
        <v>6.83</v>
      </c>
      <c r="E8" s="18">
        <v>59.4</v>
      </c>
      <c r="F8" s="18">
        <v>15.2</v>
      </c>
      <c r="G8" s="18">
        <v>0.66600000000000004</v>
      </c>
      <c r="I8">
        <v>263</v>
      </c>
      <c r="J8" s="43">
        <f t="shared" si="0"/>
        <v>3.6838410000000001</v>
      </c>
      <c r="K8">
        <v>9.8800000000000008</v>
      </c>
      <c r="L8" s="43">
        <f t="shared" si="1"/>
        <v>0.30598360000000002</v>
      </c>
      <c r="N8" s="24">
        <v>5</v>
      </c>
      <c r="O8" s="24">
        <v>2</v>
      </c>
      <c r="P8" s="24">
        <v>3</v>
      </c>
      <c r="Q8" s="24"/>
      <c r="R8" s="24">
        <v>6</v>
      </c>
      <c r="S8" s="24">
        <v>2</v>
      </c>
      <c r="T8" s="3">
        <f t="shared" si="2"/>
        <v>26</v>
      </c>
      <c r="U8" s="3">
        <f t="shared" si="3"/>
        <v>23</v>
      </c>
      <c r="V8" s="24">
        <f t="shared" si="4"/>
        <v>0.2286</v>
      </c>
      <c r="W8" s="24">
        <v>9</v>
      </c>
      <c r="X8" s="24">
        <v>2</v>
      </c>
      <c r="Y8" s="24">
        <v>1</v>
      </c>
      <c r="Z8" s="24">
        <v>26</v>
      </c>
      <c r="AA8" s="24" t="s">
        <v>368</v>
      </c>
      <c r="AB8" s="24">
        <v>23</v>
      </c>
      <c r="AC8" s="24" t="s">
        <v>368</v>
      </c>
      <c r="AD8" s="18">
        <v>5.6</v>
      </c>
      <c r="AE8" s="18"/>
      <c r="AF8" s="18"/>
      <c r="AG8" s="18" t="s">
        <v>89</v>
      </c>
    </row>
    <row r="9" spans="1:33" hidden="1" x14ac:dyDescent="0.2">
      <c r="A9" s="17">
        <v>39282</v>
      </c>
      <c r="B9" s="22">
        <v>1</v>
      </c>
      <c r="C9" s="23">
        <v>0.1</v>
      </c>
      <c r="D9" s="18">
        <v>6.53</v>
      </c>
      <c r="E9" s="18">
        <v>47.2</v>
      </c>
      <c r="F9" s="18" t="s">
        <v>20</v>
      </c>
      <c r="G9" s="18">
        <v>1.1000000000000001</v>
      </c>
      <c r="I9">
        <v>230</v>
      </c>
      <c r="J9" s="43">
        <f t="shared" si="0"/>
        <v>3.2216100000000001</v>
      </c>
      <c r="K9">
        <v>10</v>
      </c>
      <c r="L9" s="43">
        <f t="shared" si="1"/>
        <v>0.30969999999999998</v>
      </c>
      <c r="N9" s="24">
        <v>5</v>
      </c>
      <c r="O9" s="24">
        <v>2</v>
      </c>
      <c r="P9" s="24">
        <v>1</v>
      </c>
      <c r="Q9" s="24"/>
      <c r="R9" s="24" t="s">
        <v>20</v>
      </c>
      <c r="S9" s="24">
        <v>1</v>
      </c>
      <c r="T9" s="3">
        <f t="shared" si="2"/>
        <v>30</v>
      </c>
      <c r="U9" s="3">
        <f t="shared" si="3"/>
        <v>30</v>
      </c>
      <c r="V9" s="24">
        <f t="shared" si="4"/>
        <v>0.2286</v>
      </c>
      <c r="W9" s="24">
        <v>9</v>
      </c>
      <c r="X9" s="24">
        <v>2</v>
      </c>
      <c r="Y9" s="24">
        <v>1</v>
      </c>
      <c r="Z9" s="24">
        <v>30</v>
      </c>
      <c r="AA9" s="24" t="s">
        <v>368</v>
      </c>
      <c r="AB9" s="24">
        <v>30</v>
      </c>
      <c r="AC9" s="24" t="s">
        <v>368</v>
      </c>
      <c r="AD9" s="18">
        <v>9.92</v>
      </c>
      <c r="AE9" s="18"/>
      <c r="AF9" s="18"/>
      <c r="AG9" s="18" t="s">
        <v>164</v>
      </c>
    </row>
    <row r="10" spans="1:33" hidden="1" x14ac:dyDescent="0.2">
      <c r="A10" s="17">
        <v>39294</v>
      </c>
      <c r="B10" s="22">
        <v>1</v>
      </c>
      <c r="C10" s="23">
        <v>0.08</v>
      </c>
      <c r="D10" s="18">
        <v>6.29</v>
      </c>
      <c r="E10" s="18">
        <v>66.099999999999994</v>
      </c>
      <c r="F10" s="18">
        <v>0.42099999999999999</v>
      </c>
      <c r="G10" s="18">
        <v>1.304</v>
      </c>
      <c r="I10">
        <v>110</v>
      </c>
      <c r="J10" s="43">
        <f t="shared" si="0"/>
        <v>1.54077</v>
      </c>
      <c r="K10">
        <v>9.7899999999999991</v>
      </c>
      <c r="L10" s="43">
        <f t="shared" si="1"/>
        <v>0.30319629999999997</v>
      </c>
      <c r="N10" s="24">
        <v>5</v>
      </c>
      <c r="O10" s="24">
        <v>2</v>
      </c>
      <c r="P10" s="24">
        <v>1</v>
      </c>
      <c r="Q10" s="24"/>
      <c r="R10" s="24" t="s">
        <v>20</v>
      </c>
      <c r="S10" s="24">
        <v>3</v>
      </c>
      <c r="T10" s="3">
        <f t="shared" si="2"/>
        <v>29</v>
      </c>
      <c r="U10" s="3">
        <f t="shared" si="3"/>
        <v>28</v>
      </c>
      <c r="V10" s="24">
        <f t="shared" si="4"/>
        <v>0.1905</v>
      </c>
      <c r="W10" s="24">
        <v>7.5</v>
      </c>
      <c r="X10" s="24">
        <v>2</v>
      </c>
      <c r="Y10" s="24">
        <v>1</v>
      </c>
      <c r="Z10" s="24">
        <v>29</v>
      </c>
      <c r="AA10" s="24" t="s">
        <v>368</v>
      </c>
      <c r="AB10" s="24">
        <v>28</v>
      </c>
      <c r="AC10" s="24" t="s">
        <v>368</v>
      </c>
      <c r="AD10" s="18">
        <v>6.81</v>
      </c>
      <c r="AE10" s="18"/>
      <c r="AF10" s="18"/>
      <c r="AG10" s="18"/>
    </row>
    <row r="11" spans="1:33" hidden="1" x14ac:dyDescent="0.2">
      <c r="A11" s="17">
        <v>39308</v>
      </c>
      <c r="B11" s="22">
        <v>1</v>
      </c>
      <c r="C11" s="23">
        <v>0.08</v>
      </c>
      <c r="D11" s="18">
        <v>5.95</v>
      </c>
      <c r="E11" s="18">
        <v>66.7</v>
      </c>
      <c r="F11" s="18">
        <v>0.48</v>
      </c>
      <c r="G11" s="18">
        <v>0.98499999999999999</v>
      </c>
      <c r="I11">
        <v>177</v>
      </c>
      <c r="J11" s="43">
        <f t="shared" si="0"/>
        <v>2.4792390000000002</v>
      </c>
      <c r="K11">
        <v>6.08</v>
      </c>
      <c r="L11" s="43">
        <f t="shared" si="1"/>
        <v>0.18829759999999998</v>
      </c>
      <c r="N11" s="24">
        <v>5</v>
      </c>
      <c r="O11" s="24">
        <v>1</v>
      </c>
      <c r="P11" s="24">
        <v>2</v>
      </c>
      <c r="Q11" s="24"/>
      <c r="R11" s="24">
        <v>2</v>
      </c>
      <c r="S11" s="24">
        <v>2</v>
      </c>
      <c r="T11" s="3">
        <f t="shared" si="2"/>
        <v>26</v>
      </c>
      <c r="U11" s="3">
        <f t="shared" si="3"/>
        <v>28</v>
      </c>
      <c r="V11" s="24">
        <f t="shared" si="4"/>
        <v>0.17779999999999999</v>
      </c>
      <c r="W11" s="24">
        <v>7</v>
      </c>
      <c r="X11" s="24">
        <v>2</v>
      </c>
      <c r="Y11" s="24">
        <v>1</v>
      </c>
      <c r="Z11" s="24">
        <v>26</v>
      </c>
      <c r="AA11" s="24" t="s">
        <v>368</v>
      </c>
      <c r="AB11" s="24">
        <v>28</v>
      </c>
      <c r="AC11" s="24" t="s">
        <v>368</v>
      </c>
      <c r="AD11" s="18">
        <v>8.75</v>
      </c>
      <c r="AE11" s="18"/>
      <c r="AF11" s="18"/>
      <c r="AG11" s="18" t="s">
        <v>89</v>
      </c>
    </row>
    <row r="12" spans="1:33" hidden="1" x14ac:dyDescent="0.2">
      <c r="A12" s="17">
        <v>39322</v>
      </c>
      <c r="B12" s="22">
        <v>1</v>
      </c>
      <c r="C12" s="23">
        <v>7.0000000000000007E-2</v>
      </c>
      <c r="D12" s="18">
        <v>8.42</v>
      </c>
      <c r="E12" s="18">
        <v>86</v>
      </c>
      <c r="F12" s="18">
        <v>0.49199999999999999</v>
      </c>
      <c r="G12" s="18">
        <v>0.62</v>
      </c>
      <c r="I12">
        <v>133</v>
      </c>
      <c r="J12" s="43">
        <f t="shared" si="0"/>
        <v>1.8629310000000001</v>
      </c>
      <c r="K12">
        <v>10</v>
      </c>
      <c r="L12" s="43">
        <f t="shared" si="1"/>
        <v>0.30969999999999998</v>
      </c>
      <c r="N12" s="24">
        <v>5</v>
      </c>
      <c r="O12" s="24">
        <v>1</v>
      </c>
      <c r="P12" s="24">
        <v>1</v>
      </c>
      <c r="Q12" s="24"/>
      <c r="R12" s="24" t="s">
        <v>20</v>
      </c>
      <c r="S12" s="24">
        <v>1</v>
      </c>
      <c r="T12" s="3">
        <f t="shared" si="2"/>
        <v>25</v>
      </c>
      <c r="U12" s="3">
        <f t="shared" si="3"/>
        <v>27</v>
      </c>
      <c r="V12" s="24">
        <f t="shared" si="4"/>
        <v>0.20319999999999999</v>
      </c>
      <c r="W12" s="24">
        <v>8</v>
      </c>
      <c r="X12" s="24">
        <v>2</v>
      </c>
      <c r="Y12" s="24">
        <v>1</v>
      </c>
      <c r="Z12" s="24">
        <v>25</v>
      </c>
      <c r="AA12" s="24" t="s">
        <v>368</v>
      </c>
      <c r="AB12" s="24">
        <v>27</v>
      </c>
      <c r="AC12" s="24" t="s">
        <v>368</v>
      </c>
      <c r="AD12" s="18">
        <v>5.88</v>
      </c>
      <c r="AE12" s="18"/>
      <c r="AF12" s="18"/>
      <c r="AG12" s="18" t="s">
        <v>164</v>
      </c>
    </row>
    <row r="13" spans="1:33" hidden="1" x14ac:dyDescent="0.2">
      <c r="A13" s="17">
        <v>39336</v>
      </c>
      <c r="B13" s="22">
        <v>1</v>
      </c>
      <c r="C13" s="23">
        <v>0.08</v>
      </c>
      <c r="D13" s="18">
        <v>6.76</v>
      </c>
      <c r="E13" s="18">
        <v>58</v>
      </c>
      <c r="F13" s="18">
        <v>0.51100000000000001</v>
      </c>
      <c r="G13" s="18">
        <v>1.1279999999999999</v>
      </c>
      <c r="I13">
        <v>173</v>
      </c>
      <c r="J13" s="43">
        <f t="shared" si="0"/>
        <v>2.4232109999999998</v>
      </c>
      <c r="K13">
        <v>10</v>
      </c>
      <c r="L13" s="43">
        <f t="shared" si="1"/>
        <v>0.30969999999999998</v>
      </c>
      <c r="N13" s="24">
        <v>5</v>
      </c>
      <c r="O13" s="24">
        <v>2</v>
      </c>
      <c r="P13" s="24">
        <v>2</v>
      </c>
      <c r="Q13" s="24"/>
      <c r="R13" s="24">
        <v>7</v>
      </c>
      <c r="S13" s="24">
        <v>2</v>
      </c>
      <c r="T13" s="3">
        <f t="shared" si="2"/>
        <v>30</v>
      </c>
      <c r="U13" s="3">
        <f t="shared" si="3"/>
        <v>28</v>
      </c>
      <c r="V13" s="24">
        <f t="shared" si="4"/>
        <v>0.17779999999999999</v>
      </c>
      <c r="W13" s="24">
        <v>7</v>
      </c>
      <c r="X13" s="24">
        <v>2</v>
      </c>
      <c r="Y13" s="24">
        <v>2</v>
      </c>
      <c r="Z13" s="24">
        <v>30</v>
      </c>
      <c r="AA13" s="24" t="s">
        <v>368</v>
      </c>
      <c r="AB13" s="24">
        <v>28</v>
      </c>
      <c r="AC13" s="24" t="s">
        <v>368</v>
      </c>
      <c r="AD13" s="18">
        <v>8.9</v>
      </c>
      <c r="AE13" s="18"/>
      <c r="AF13" s="18"/>
      <c r="AG13" s="18"/>
    </row>
    <row r="14" spans="1:33" hidden="1" x14ac:dyDescent="0.2">
      <c r="A14" s="17">
        <v>39350</v>
      </c>
      <c r="B14" s="22">
        <v>1</v>
      </c>
      <c r="C14" s="23">
        <v>0.09</v>
      </c>
      <c r="D14" s="18">
        <v>6.36</v>
      </c>
      <c r="E14" s="18">
        <v>78.599999999999994</v>
      </c>
      <c r="F14" s="18">
        <v>1.179</v>
      </c>
      <c r="G14" s="18">
        <v>5.2999999999999999E-2</v>
      </c>
      <c r="I14">
        <v>162</v>
      </c>
      <c r="J14" s="43">
        <f t="shared" si="0"/>
        <v>2.2691340000000002</v>
      </c>
      <c r="K14">
        <v>10</v>
      </c>
      <c r="L14" s="43">
        <f t="shared" si="1"/>
        <v>0.30969999999999998</v>
      </c>
      <c r="N14" s="24">
        <v>5</v>
      </c>
      <c r="O14" s="24">
        <v>1</v>
      </c>
      <c r="P14" s="24">
        <v>1</v>
      </c>
      <c r="Q14" s="24"/>
      <c r="R14" s="24" t="s">
        <v>20</v>
      </c>
      <c r="S14" s="24">
        <v>1</v>
      </c>
      <c r="T14" s="3">
        <f t="shared" si="2"/>
        <v>25</v>
      </c>
      <c r="U14" s="3">
        <f t="shared" si="3"/>
        <v>21</v>
      </c>
      <c r="V14" s="24">
        <f t="shared" si="4"/>
        <v>0.15239999999999998</v>
      </c>
      <c r="W14" s="24">
        <v>6</v>
      </c>
      <c r="X14" s="24">
        <v>2</v>
      </c>
      <c r="Y14" s="24">
        <v>1</v>
      </c>
      <c r="Z14" s="24">
        <v>25</v>
      </c>
      <c r="AA14" s="24" t="s">
        <v>368</v>
      </c>
      <c r="AB14" s="24">
        <v>21</v>
      </c>
      <c r="AC14" s="24" t="s">
        <v>368</v>
      </c>
      <c r="AD14" s="24" t="s">
        <v>20</v>
      </c>
      <c r="AE14" s="18"/>
      <c r="AF14" s="18"/>
      <c r="AG14" s="18" t="s">
        <v>89</v>
      </c>
    </row>
    <row r="15" spans="1:33" hidden="1" x14ac:dyDescent="0.2">
      <c r="A15" s="17">
        <v>39364</v>
      </c>
      <c r="B15" s="22">
        <v>1</v>
      </c>
      <c r="C15" s="23">
        <v>0.1</v>
      </c>
      <c r="D15" s="24">
        <v>6.04</v>
      </c>
      <c r="E15" s="18">
        <v>118</v>
      </c>
      <c r="F15" s="24">
        <v>2.41E-2</v>
      </c>
      <c r="G15" s="24">
        <v>1.7070000000000001</v>
      </c>
      <c r="I15">
        <v>236</v>
      </c>
      <c r="J15" s="43">
        <f t="shared" si="0"/>
        <v>3.3056520000000003</v>
      </c>
      <c r="K15">
        <v>10</v>
      </c>
      <c r="L15" s="43">
        <f t="shared" si="1"/>
        <v>0.30969999999999998</v>
      </c>
      <c r="N15" s="24">
        <v>5</v>
      </c>
      <c r="O15" s="24">
        <v>2</v>
      </c>
      <c r="P15" s="24">
        <v>1</v>
      </c>
      <c r="Q15" s="24"/>
      <c r="R15" s="24" t="s">
        <v>20</v>
      </c>
      <c r="S15" s="24"/>
      <c r="T15" s="3">
        <f t="shared" si="2"/>
        <v>28</v>
      </c>
      <c r="U15" s="3">
        <f t="shared" si="3"/>
        <v>25</v>
      </c>
      <c r="V15" s="24">
        <f t="shared" si="4"/>
        <v>0.15239999999999998</v>
      </c>
      <c r="W15" s="24">
        <v>6</v>
      </c>
      <c r="X15" s="24">
        <v>1</v>
      </c>
      <c r="Y15" s="24">
        <v>1</v>
      </c>
      <c r="Z15" s="24">
        <v>28</v>
      </c>
      <c r="AA15" s="24" t="s">
        <v>368</v>
      </c>
      <c r="AB15" s="24">
        <v>25</v>
      </c>
      <c r="AC15" s="24" t="s">
        <v>368</v>
      </c>
      <c r="AD15" s="24">
        <v>9.58</v>
      </c>
      <c r="AE15" s="18"/>
      <c r="AF15" s="18"/>
      <c r="AG15" s="18" t="s">
        <v>164</v>
      </c>
    </row>
    <row r="16" spans="1:33" hidden="1" x14ac:dyDescent="0.2">
      <c r="A16" s="17">
        <v>39378</v>
      </c>
      <c r="B16" s="22">
        <v>1</v>
      </c>
      <c r="C16" s="23">
        <v>0.08</v>
      </c>
      <c r="D16" s="24">
        <v>6.22</v>
      </c>
      <c r="E16" s="18">
        <v>32</v>
      </c>
      <c r="F16" s="24">
        <v>0.10100000000000001</v>
      </c>
      <c r="G16" s="24">
        <v>1.131</v>
      </c>
      <c r="I16">
        <v>232</v>
      </c>
      <c r="J16" s="43">
        <f t="shared" si="0"/>
        <v>3.2496239999999998</v>
      </c>
      <c r="K16">
        <v>10</v>
      </c>
      <c r="L16" s="43">
        <f t="shared" si="1"/>
        <v>0.30969999999999998</v>
      </c>
      <c r="N16" s="24">
        <v>5</v>
      </c>
      <c r="O16" s="24">
        <v>2</v>
      </c>
      <c r="P16" s="24">
        <v>2</v>
      </c>
      <c r="Q16" s="24"/>
      <c r="R16" s="24">
        <v>1</v>
      </c>
      <c r="S16" s="24">
        <v>1</v>
      </c>
      <c r="T16" s="3">
        <f t="shared" si="2"/>
        <v>21</v>
      </c>
      <c r="U16" s="3">
        <f t="shared" si="3"/>
        <v>21</v>
      </c>
      <c r="V16" s="24">
        <f t="shared" si="4"/>
        <v>0.127</v>
      </c>
      <c r="W16" s="24">
        <v>5</v>
      </c>
      <c r="X16" s="24">
        <v>2</v>
      </c>
      <c r="Y16" s="24">
        <v>2</v>
      </c>
      <c r="Z16" s="24">
        <v>21</v>
      </c>
      <c r="AA16" s="24" t="s">
        <v>368</v>
      </c>
      <c r="AB16" s="24">
        <v>21</v>
      </c>
      <c r="AC16" s="24" t="s">
        <v>368</v>
      </c>
      <c r="AD16" s="24">
        <v>3.36</v>
      </c>
      <c r="AE16" s="18"/>
      <c r="AF16" s="18"/>
      <c r="AG16" s="18"/>
    </row>
    <row r="17" spans="1:33" hidden="1" x14ac:dyDescent="0.2">
      <c r="A17" s="17">
        <v>39392</v>
      </c>
      <c r="B17" s="22">
        <v>1</v>
      </c>
      <c r="C17" s="23">
        <v>0.12</v>
      </c>
      <c r="D17" s="24">
        <v>6.41</v>
      </c>
      <c r="E17" s="18">
        <v>12.4</v>
      </c>
      <c r="F17" s="24">
        <v>3.5000000000000001E-3</v>
      </c>
      <c r="G17" s="24" t="s">
        <v>20</v>
      </c>
      <c r="I17">
        <v>233</v>
      </c>
      <c r="J17" s="43">
        <f t="shared" si="0"/>
        <v>3.2636309999999997</v>
      </c>
      <c r="K17">
        <v>8.18</v>
      </c>
      <c r="L17" s="43">
        <f t="shared" si="1"/>
        <v>0.25333460000000002</v>
      </c>
      <c r="N17" s="24">
        <v>5</v>
      </c>
      <c r="O17" s="24">
        <v>2</v>
      </c>
      <c r="P17" s="24">
        <v>1</v>
      </c>
      <c r="Q17" s="24"/>
      <c r="R17" s="24" t="s">
        <v>20</v>
      </c>
      <c r="S17" s="24">
        <v>4</v>
      </c>
      <c r="T17" s="3">
        <f t="shared" si="2"/>
        <v>5</v>
      </c>
      <c r="U17" s="3">
        <f t="shared" si="3"/>
        <v>10</v>
      </c>
      <c r="V17" s="24">
        <f t="shared" si="4"/>
        <v>0.20319999999999999</v>
      </c>
      <c r="W17" s="24">
        <v>8</v>
      </c>
      <c r="X17" s="24">
        <v>2</v>
      </c>
      <c r="Y17" s="24">
        <v>1</v>
      </c>
      <c r="Z17" s="24">
        <v>5</v>
      </c>
      <c r="AA17" s="24" t="s">
        <v>368</v>
      </c>
      <c r="AB17" s="24">
        <v>10</v>
      </c>
      <c r="AC17" s="24" t="s">
        <v>368</v>
      </c>
      <c r="AD17" s="24">
        <v>14.7</v>
      </c>
      <c r="AE17" s="18"/>
      <c r="AF17" s="18"/>
      <c r="AG17" s="18"/>
    </row>
    <row r="18" spans="1:33" hidden="1" x14ac:dyDescent="0.2">
      <c r="A18" s="17">
        <v>39405</v>
      </c>
      <c r="B18" s="22">
        <v>1</v>
      </c>
      <c r="C18" s="23">
        <v>0.12</v>
      </c>
      <c r="D18" s="24">
        <v>6.3</v>
      </c>
      <c r="E18" s="18">
        <v>10.7</v>
      </c>
      <c r="F18" s="24">
        <v>0.251</v>
      </c>
      <c r="G18" s="24">
        <v>0.48499999999999999</v>
      </c>
      <c r="I18">
        <v>179</v>
      </c>
      <c r="J18" s="43">
        <f t="shared" si="0"/>
        <v>2.5072530000000004</v>
      </c>
      <c r="K18">
        <v>9.49</v>
      </c>
      <c r="L18" s="43">
        <f t="shared" si="1"/>
        <v>0.29390530000000004</v>
      </c>
      <c r="N18" s="24">
        <v>5</v>
      </c>
      <c r="O18" s="24">
        <v>2</v>
      </c>
      <c r="P18" s="24">
        <v>2</v>
      </c>
      <c r="Q18" s="24"/>
      <c r="R18" s="24" t="s">
        <v>20</v>
      </c>
      <c r="S18" s="24">
        <v>1</v>
      </c>
      <c r="T18" s="3">
        <f t="shared" si="2"/>
        <v>10</v>
      </c>
      <c r="U18" s="3">
        <f t="shared" si="3"/>
        <v>10</v>
      </c>
      <c r="V18" s="24">
        <f t="shared" si="4"/>
        <v>0.33019999999999999</v>
      </c>
      <c r="W18" s="24">
        <v>13</v>
      </c>
      <c r="X18" s="24">
        <v>1</v>
      </c>
      <c r="Y18" s="24">
        <v>1</v>
      </c>
      <c r="Z18" s="24">
        <v>10</v>
      </c>
      <c r="AA18" s="24" t="s">
        <v>368</v>
      </c>
      <c r="AB18" s="24">
        <v>10</v>
      </c>
      <c r="AC18" s="24" t="s">
        <v>368</v>
      </c>
      <c r="AD18" s="24">
        <v>4.26</v>
      </c>
      <c r="AE18" s="18"/>
      <c r="AF18" s="18"/>
      <c r="AG18" s="18"/>
    </row>
    <row r="19" spans="1:33" hidden="1" x14ac:dyDescent="0.2">
      <c r="A19" s="17">
        <v>39168</v>
      </c>
      <c r="B19" s="76">
        <v>2</v>
      </c>
      <c r="C19" s="24">
        <v>0.1</v>
      </c>
      <c r="D19" s="24">
        <v>6.32</v>
      </c>
      <c r="E19" s="24">
        <v>3.4</v>
      </c>
      <c r="F19" s="24">
        <v>9.7799999999999994</v>
      </c>
      <c r="G19" s="24">
        <v>0.315</v>
      </c>
      <c r="N19" s="24">
        <v>1</v>
      </c>
      <c r="O19" s="24">
        <v>1</v>
      </c>
      <c r="P19" s="24">
        <v>2</v>
      </c>
      <c r="Q19" s="24"/>
      <c r="R19" s="24">
        <v>7</v>
      </c>
      <c r="S19" s="24">
        <v>1</v>
      </c>
      <c r="T19" s="3">
        <f t="shared" si="2"/>
        <v>27</v>
      </c>
      <c r="U19" s="3">
        <f t="shared" si="3"/>
        <v>14</v>
      </c>
      <c r="V19" s="24" t="e">
        <f t="shared" si="4"/>
        <v>#VALUE!</v>
      </c>
      <c r="W19" s="24" t="s">
        <v>20</v>
      </c>
      <c r="X19" s="24">
        <v>2</v>
      </c>
      <c r="Y19" s="24">
        <v>2</v>
      </c>
      <c r="Z19" s="24">
        <v>27</v>
      </c>
      <c r="AA19" s="24" t="s">
        <v>368</v>
      </c>
      <c r="AB19" s="24">
        <v>14</v>
      </c>
      <c r="AC19" s="24" t="s">
        <v>368</v>
      </c>
      <c r="AD19" s="24">
        <v>10.74</v>
      </c>
      <c r="AE19" s="23"/>
      <c r="AF19" s="18" t="s">
        <v>25</v>
      </c>
      <c r="AG19" s="18" t="s">
        <v>145</v>
      </c>
    </row>
    <row r="20" spans="1:33" hidden="1" x14ac:dyDescent="0.2">
      <c r="A20" s="17">
        <v>39182</v>
      </c>
      <c r="B20" s="76">
        <v>2</v>
      </c>
      <c r="C20" s="24">
        <v>0.09</v>
      </c>
      <c r="D20" s="24">
        <v>5.46</v>
      </c>
      <c r="E20" s="18">
        <v>1.5</v>
      </c>
      <c r="F20" s="24">
        <v>10.199999999999999</v>
      </c>
      <c r="G20" s="24">
        <v>0.16200000000000001</v>
      </c>
      <c r="I20">
        <v>573</v>
      </c>
      <c r="J20" s="43">
        <f t="shared" ref="J20:J32" si="5">(I20*14.007)*(0.001)</f>
        <v>8.0260110000000005</v>
      </c>
      <c r="K20">
        <v>1.52</v>
      </c>
      <c r="L20" s="43">
        <f t="shared" ref="L20:L32" si="6">(K20*30.97)*0.001</f>
        <v>4.7074399999999995E-2</v>
      </c>
      <c r="N20" s="18">
        <v>2</v>
      </c>
      <c r="O20" s="24">
        <v>1</v>
      </c>
      <c r="P20" s="24">
        <v>2</v>
      </c>
      <c r="Q20" s="24"/>
      <c r="R20" s="24">
        <v>7</v>
      </c>
      <c r="S20" s="24">
        <v>1</v>
      </c>
      <c r="T20" s="3">
        <f t="shared" si="2"/>
        <v>12</v>
      </c>
      <c r="U20" s="3">
        <f t="shared" si="3"/>
        <v>13</v>
      </c>
      <c r="V20" s="24" t="e">
        <f t="shared" si="4"/>
        <v>#VALUE!</v>
      </c>
      <c r="W20" s="24" t="s">
        <v>20</v>
      </c>
      <c r="X20" s="24">
        <v>2</v>
      </c>
      <c r="Y20" s="24">
        <v>2</v>
      </c>
      <c r="Z20" s="24">
        <v>12</v>
      </c>
      <c r="AA20" s="24" t="s">
        <v>368</v>
      </c>
      <c r="AB20" s="24">
        <v>13</v>
      </c>
      <c r="AC20" s="24" t="s">
        <v>368</v>
      </c>
      <c r="AD20" s="24">
        <v>11.38</v>
      </c>
      <c r="AE20" s="18"/>
      <c r="AF20" s="18"/>
      <c r="AG20" s="18"/>
    </row>
    <row r="21" spans="1:33" hidden="1" x14ac:dyDescent="0.2">
      <c r="A21" s="17">
        <v>39196</v>
      </c>
      <c r="B21" s="76">
        <v>2</v>
      </c>
      <c r="C21" s="24">
        <v>0.09</v>
      </c>
      <c r="D21" s="24">
        <v>6.1</v>
      </c>
      <c r="E21" s="24">
        <v>4.3</v>
      </c>
      <c r="F21" s="24">
        <v>8.3800000000000008</v>
      </c>
      <c r="G21" s="24">
        <v>0.29899999999999999</v>
      </c>
      <c r="I21">
        <v>550</v>
      </c>
      <c r="J21" s="43">
        <f t="shared" si="5"/>
        <v>7.7038499999999992</v>
      </c>
      <c r="K21">
        <v>3.27</v>
      </c>
      <c r="L21" s="43">
        <f t="shared" si="6"/>
        <v>0.1012719</v>
      </c>
      <c r="N21" s="24">
        <v>1</v>
      </c>
      <c r="O21" s="24">
        <v>2</v>
      </c>
      <c r="P21" s="24">
        <v>3</v>
      </c>
      <c r="Q21" s="24"/>
      <c r="R21" s="24">
        <v>6</v>
      </c>
      <c r="S21" s="24">
        <v>1</v>
      </c>
      <c r="T21" s="3">
        <f t="shared" si="2"/>
        <v>25</v>
      </c>
      <c r="U21" s="3">
        <f t="shared" si="3"/>
        <v>19</v>
      </c>
      <c r="V21" s="24" t="e">
        <f t="shared" si="4"/>
        <v>#VALUE!</v>
      </c>
      <c r="W21" s="24" t="s">
        <v>20</v>
      </c>
      <c r="X21" s="24">
        <v>2</v>
      </c>
      <c r="Y21" s="24">
        <v>2</v>
      </c>
      <c r="Z21" s="24">
        <v>25</v>
      </c>
      <c r="AA21" s="24" t="s">
        <v>368</v>
      </c>
      <c r="AB21" s="24">
        <v>19</v>
      </c>
      <c r="AC21" s="24" t="s">
        <v>368</v>
      </c>
      <c r="AD21" s="24">
        <v>8.68</v>
      </c>
      <c r="AE21" s="23"/>
      <c r="AF21" s="18"/>
      <c r="AG21" s="18"/>
    </row>
    <row r="22" spans="1:33" hidden="1" x14ac:dyDescent="0.2">
      <c r="A22" s="17">
        <v>39210</v>
      </c>
      <c r="B22" s="76">
        <v>2</v>
      </c>
      <c r="C22" s="24">
        <v>0.11</v>
      </c>
      <c r="D22" s="24">
        <v>7.48</v>
      </c>
      <c r="E22" s="24">
        <v>95.1</v>
      </c>
      <c r="F22" s="24">
        <v>9.6300000000000008</v>
      </c>
      <c r="G22" s="24">
        <v>0.32700000000000001</v>
      </c>
      <c r="I22">
        <v>494</v>
      </c>
      <c r="J22" s="43">
        <f t="shared" si="5"/>
        <v>6.9194579999999997</v>
      </c>
      <c r="K22">
        <v>2.84</v>
      </c>
      <c r="L22" s="43">
        <f t="shared" si="6"/>
        <v>8.79548E-2</v>
      </c>
      <c r="N22" s="24">
        <v>2</v>
      </c>
      <c r="O22" s="24">
        <v>3</v>
      </c>
      <c r="P22" s="24">
        <v>2</v>
      </c>
      <c r="Q22" s="24"/>
      <c r="R22" s="24">
        <v>2</v>
      </c>
      <c r="S22" s="24">
        <v>1</v>
      </c>
      <c r="T22" s="3">
        <f t="shared" si="2"/>
        <v>20</v>
      </c>
      <c r="U22" s="3">
        <f t="shared" si="3"/>
        <v>16</v>
      </c>
      <c r="V22" s="24" t="e">
        <f t="shared" si="4"/>
        <v>#VALUE!</v>
      </c>
      <c r="W22" s="24" t="s">
        <v>20</v>
      </c>
      <c r="X22" s="24">
        <v>2</v>
      </c>
      <c r="Y22" s="24">
        <v>2</v>
      </c>
      <c r="Z22" s="24">
        <v>20</v>
      </c>
      <c r="AA22" s="24" t="s">
        <v>368</v>
      </c>
      <c r="AB22" s="24">
        <v>16</v>
      </c>
      <c r="AC22" s="24" t="s">
        <v>368</v>
      </c>
      <c r="AD22" s="24">
        <v>11.23</v>
      </c>
      <c r="AE22" s="23"/>
      <c r="AF22" s="18"/>
      <c r="AG22" s="18"/>
    </row>
    <row r="23" spans="1:33" hidden="1" x14ac:dyDescent="0.2">
      <c r="A23" s="17">
        <v>39238</v>
      </c>
      <c r="B23" s="76">
        <v>2</v>
      </c>
      <c r="C23" s="24">
        <v>0.09</v>
      </c>
      <c r="D23" s="24">
        <v>6.24</v>
      </c>
      <c r="E23" s="24">
        <v>3.4</v>
      </c>
      <c r="F23" s="24">
        <v>2.57</v>
      </c>
      <c r="G23" s="24">
        <v>0.56100000000000005</v>
      </c>
      <c r="I23">
        <v>400</v>
      </c>
      <c r="J23" s="43">
        <f t="shared" si="5"/>
        <v>5.6028000000000002</v>
      </c>
      <c r="K23">
        <v>5.79</v>
      </c>
      <c r="L23" s="43">
        <f t="shared" si="6"/>
        <v>0.17931629999999998</v>
      </c>
      <c r="N23" s="24">
        <v>1</v>
      </c>
      <c r="O23" s="24">
        <v>2</v>
      </c>
      <c r="P23" s="24">
        <v>3</v>
      </c>
      <c r="Q23" s="24"/>
      <c r="R23" s="24">
        <v>6</v>
      </c>
      <c r="S23" s="24">
        <v>1</v>
      </c>
      <c r="T23" s="3">
        <f t="shared" si="2"/>
        <v>28</v>
      </c>
      <c r="U23" s="3">
        <f t="shared" si="3"/>
        <v>19</v>
      </c>
      <c r="V23" s="24" t="e">
        <f t="shared" si="4"/>
        <v>#VALUE!</v>
      </c>
      <c r="W23" s="24" t="s">
        <v>20</v>
      </c>
      <c r="X23" s="24">
        <v>2</v>
      </c>
      <c r="Y23" s="24">
        <v>2</v>
      </c>
      <c r="Z23" s="24">
        <v>28</v>
      </c>
      <c r="AA23" s="24" t="s">
        <v>368</v>
      </c>
      <c r="AB23" s="24">
        <v>19</v>
      </c>
      <c r="AC23" s="24" t="s">
        <v>368</v>
      </c>
      <c r="AD23" s="24">
        <v>8.65</v>
      </c>
      <c r="AE23" s="23"/>
      <c r="AF23" s="18"/>
      <c r="AG23" s="18"/>
    </row>
    <row r="24" spans="1:33" hidden="1" x14ac:dyDescent="0.2">
      <c r="A24" s="17">
        <v>39252</v>
      </c>
      <c r="B24" s="76">
        <v>2</v>
      </c>
      <c r="C24" s="24">
        <v>0.08</v>
      </c>
      <c r="D24" s="24">
        <v>6.91</v>
      </c>
      <c r="E24" s="24">
        <v>2.2999999999999998</v>
      </c>
      <c r="F24" s="24">
        <v>8.31</v>
      </c>
      <c r="G24" s="24">
        <v>0.307</v>
      </c>
      <c r="I24">
        <v>395</v>
      </c>
      <c r="J24" s="43">
        <f t="shared" si="5"/>
        <v>5.5327649999999995</v>
      </c>
      <c r="K24">
        <v>2.91</v>
      </c>
      <c r="L24" s="43">
        <f t="shared" si="6"/>
        <v>9.01227E-2</v>
      </c>
      <c r="N24" s="24">
        <v>2</v>
      </c>
      <c r="O24" s="24">
        <v>1</v>
      </c>
      <c r="P24" s="24">
        <v>2</v>
      </c>
      <c r="Q24" s="24"/>
      <c r="R24" s="24">
        <v>4</v>
      </c>
      <c r="S24" s="24">
        <v>1</v>
      </c>
      <c r="T24" s="3">
        <f t="shared" si="2"/>
        <v>34</v>
      </c>
      <c r="U24" s="3">
        <f t="shared" si="3"/>
        <v>23</v>
      </c>
      <c r="V24" s="24" t="e">
        <f t="shared" si="4"/>
        <v>#VALUE!</v>
      </c>
      <c r="W24" s="24" t="s">
        <v>20</v>
      </c>
      <c r="X24" s="24">
        <v>2</v>
      </c>
      <c r="Y24" s="24">
        <v>2</v>
      </c>
      <c r="Z24" s="24">
        <v>34</v>
      </c>
      <c r="AA24" s="24" t="s">
        <v>368</v>
      </c>
      <c r="AB24" s="24">
        <v>23</v>
      </c>
      <c r="AC24" s="24" t="s">
        <v>368</v>
      </c>
      <c r="AD24" s="24">
        <v>8.94</v>
      </c>
      <c r="AE24" s="23"/>
      <c r="AF24" s="18"/>
      <c r="AG24" s="18"/>
    </row>
    <row r="25" spans="1:33" hidden="1" x14ac:dyDescent="0.2">
      <c r="A25" s="17">
        <v>39268</v>
      </c>
      <c r="B25" s="76">
        <v>2</v>
      </c>
      <c r="C25" s="24">
        <v>0.08</v>
      </c>
      <c r="D25" s="24">
        <v>7.1</v>
      </c>
      <c r="E25" s="24">
        <v>2.9</v>
      </c>
      <c r="F25" s="24">
        <v>22.4</v>
      </c>
      <c r="G25" s="24">
        <v>0.47099999999999997</v>
      </c>
      <c r="I25">
        <v>364</v>
      </c>
      <c r="J25" s="43">
        <f t="shared" si="5"/>
        <v>5.0985480000000001</v>
      </c>
      <c r="K25">
        <v>2.59</v>
      </c>
      <c r="L25" s="43">
        <f t="shared" si="6"/>
        <v>8.02123E-2</v>
      </c>
      <c r="N25" s="24">
        <v>2</v>
      </c>
      <c r="O25" s="24">
        <v>3</v>
      </c>
      <c r="P25" s="24">
        <v>3</v>
      </c>
      <c r="Q25" s="24"/>
      <c r="R25" s="24">
        <v>6</v>
      </c>
      <c r="S25" s="24">
        <v>3</v>
      </c>
      <c r="T25" s="3">
        <f t="shared" si="2"/>
        <v>29</v>
      </c>
      <c r="U25" s="3">
        <f t="shared" si="3"/>
        <v>23</v>
      </c>
      <c r="V25" s="24" t="e">
        <f t="shared" si="4"/>
        <v>#VALUE!</v>
      </c>
      <c r="W25" s="24" t="s">
        <v>20</v>
      </c>
      <c r="X25" s="24">
        <v>2</v>
      </c>
      <c r="Y25" s="24">
        <v>2</v>
      </c>
      <c r="Z25" s="24">
        <v>29</v>
      </c>
      <c r="AA25" s="24" t="s">
        <v>368</v>
      </c>
      <c r="AB25" s="24">
        <v>23</v>
      </c>
      <c r="AC25" s="24" t="s">
        <v>368</v>
      </c>
      <c r="AD25" s="24">
        <v>9.84</v>
      </c>
      <c r="AE25" s="23"/>
      <c r="AF25" s="18"/>
      <c r="AG25" s="18"/>
    </row>
    <row r="26" spans="1:33" hidden="1" x14ac:dyDescent="0.2">
      <c r="A26" s="17">
        <v>39294</v>
      </c>
      <c r="B26" s="76">
        <v>2</v>
      </c>
      <c r="C26" s="24">
        <v>0.08</v>
      </c>
      <c r="D26" s="24">
        <v>6.79</v>
      </c>
      <c r="E26" s="24">
        <v>4.4000000000000004</v>
      </c>
      <c r="F26" s="24">
        <v>0.72399999999999998</v>
      </c>
      <c r="G26" s="24">
        <v>0.61299999999999999</v>
      </c>
      <c r="I26">
        <v>312</v>
      </c>
      <c r="J26" s="43">
        <f t="shared" si="5"/>
        <v>4.3701840000000001</v>
      </c>
      <c r="K26">
        <v>4.72</v>
      </c>
      <c r="L26" s="43">
        <f t="shared" si="6"/>
        <v>0.14617839999999999</v>
      </c>
      <c r="N26" s="24">
        <v>3</v>
      </c>
      <c r="O26" s="24">
        <v>3</v>
      </c>
      <c r="P26" s="24">
        <v>1</v>
      </c>
      <c r="Q26" s="24"/>
      <c r="R26" s="24" t="s">
        <v>20</v>
      </c>
      <c r="S26" s="24">
        <v>5</v>
      </c>
      <c r="T26" s="3">
        <f t="shared" si="2"/>
        <v>31</v>
      </c>
      <c r="U26" s="3">
        <f t="shared" si="3"/>
        <v>27</v>
      </c>
      <c r="V26" s="24" t="e">
        <f t="shared" si="4"/>
        <v>#VALUE!</v>
      </c>
      <c r="W26" s="24" t="s">
        <v>20</v>
      </c>
      <c r="X26" s="24">
        <v>2</v>
      </c>
      <c r="Y26" s="24">
        <v>1</v>
      </c>
      <c r="Z26" s="24">
        <v>31</v>
      </c>
      <c r="AA26" s="24" t="s">
        <v>368</v>
      </c>
      <c r="AB26" s="24">
        <v>27</v>
      </c>
      <c r="AC26" s="24" t="s">
        <v>368</v>
      </c>
      <c r="AD26" s="24">
        <v>8.85</v>
      </c>
      <c r="AE26" s="23"/>
      <c r="AF26" s="18"/>
      <c r="AG26" s="18"/>
    </row>
    <row r="27" spans="1:33" hidden="1" x14ac:dyDescent="0.2">
      <c r="A27" s="17">
        <v>39308</v>
      </c>
      <c r="B27" s="76">
        <v>2</v>
      </c>
      <c r="C27" s="24">
        <v>0.08</v>
      </c>
      <c r="D27" s="24">
        <v>6.53</v>
      </c>
      <c r="E27" s="24">
        <v>4.9000000000000004</v>
      </c>
      <c r="F27" s="24">
        <v>3.88</v>
      </c>
      <c r="G27" s="24">
        <v>0.34499999999999997</v>
      </c>
      <c r="I27">
        <v>288</v>
      </c>
      <c r="J27" s="43">
        <f t="shared" si="5"/>
        <v>4.0340160000000003</v>
      </c>
      <c r="K27">
        <v>2.3199999999999998</v>
      </c>
      <c r="L27" s="43">
        <f t="shared" si="6"/>
        <v>7.1850399999999995E-2</v>
      </c>
      <c r="N27" s="24">
        <v>2</v>
      </c>
      <c r="O27" s="24">
        <v>1</v>
      </c>
      <c r="P27" s="24">
        <v>1</v>
      </c>
      <c r="Q27" s="24"/>
      <c r="R27" s="24" t="s">
        <v>20</v>
      </c>
      <c r="S27" s="24">
        <v>3</v>
      </c>
      <c r="T27" s="3">
        <f t="shared" si="2"/>
        <v>29</v>
      </c>
      <c r="U27" s="3">
        <f t="shared" si="3"/>
        <v>26</v>
      </c>
      <c r="V27" s="24" t="e">
        <f t="shared" si="4"/>
        <v>#VALUE!</v>
      </c>
      <c r="W27" s="24" t="s">
        <v>20</v>
      </c>
      <c r="X27" s="24">
        <v>2</v>
      </c>
      <c r="Y27" s="24">
        <v>1</v>
      </c>
      <c r="Z27" s="24">
        <v>29</v>
      </c>
      <c r="AA27" s="24" t="s">
        <v>368</v>
      </c>
      <c r="AB27" s="24">
        <v>26</v>
      </c>
      <c r="AC27" s="24" t="s">
        <v>368</v>
      </c>
      <c r="AD27" s="24">
        <v>11.19</v>
      </c>
      <c r="AE27" s="23"/>
      <c r="AF27" s="18"/>
      <c r="AG27" s="18"/>
    </row>
    <row r="28" spans="1:33" hidden="1" x14ac:dyDescent="0.2">
      <c r="A28" s="17">
        <v>39322</v>
      </c>
      <c r="B28" s="76">
        <v>2</v>
      </c>
      <c r="C28" s="24">
        <v>0.11</v>
      </c>
      <c r="D28" s="24">
        <v>8.68</v>
      </c>
      <c r="E28" s="24">
        <v>7.4</v>
      </c>
      <c r="F28" s="24">
        <v>6.52</v>
      </c>
      <c r="G28" s="24">
        <v>0.30299999999999999</v>
      </c>
      <c r="I28">
        <v>390</v>
      </c>
      <c r="J28" s="43">
        <f t="shared" si="5"/>
        <v>5.4627299999999996</v>
      </c>
      <c r="K28">
        <v>4.5</v>
      </c>
      <c r="L28" s="43">
        <f t="shared" si="6"/>
        <v>0.13936500000000002</v>
      </c>
      <c r="N28" s="24">
        <v>2</v>
      </c>
      <c r="O28" s="24">
        <v>1</v>
      </c>
      <c r="P28" s="24">
        <v>2</v>
      </c>
      <c r="Q28" s="24"/>
      <c r="R28" s="24">
        <v>2</v>
      </c>
      <c r="S28" s="24">
        <v>2</v>
      </c>
      <c r="T28" s="3">
        <f t="shared" si="2"/>
        <v>28</v>
      </c>
      <c r="U28" s="3">
        <f t="shared" si="3"/>
        <v>26</v>
      </c>
      <c r="V28" s="24" t="e">
        <f t="shared" si="4"/>
        <v>#VALUE!</v>
      </c>
      <c r="W28" s="24" t="s">
        <v>20</v>
      </c>
      <c r="X28" s="24">
        <v>2</v>
      </c>
      <c r="Y28" s="24">
        <v>2</v>
      </c>
      <c r="Z28" s="24">
        <v>28</v>
      </c>
      <c r="AA28" s="24" t="s">
        <v>368</v>
      </c>
      <c r="AB28" s="24">
        <v>26</v>
      </c>
      <c r="AC28" s="24" t="s">
        <v>368</v>
      </c>
      <c r="AD28" s="24">
        <v>6.66</v>
      </c>
      <c r="AE28" s="23"/>
      <c r="AF28" s="18"/>
      <c r="AG28" s="18"/>
    </row>
    <row r="29" spans="1:33" hidden="1" x14ac:dyDescent="0.2">
      <c r="A29" s="17">
        <v>39336</v>
      </c>
      <c r="B29" s="76">
        <v>2</v>
      </c>
      <c r="C29" s="24">
        <v>0.08</v>
      </c>
      <c r="D29" s="24">
        <v>6.59</v>
      </c>
      <c r="E29" s="24">
        <v>27.9</v>
      </c>
      <c r="F29" s="24">
        <v>3.36</v>
      </c>
      <c r="G29" s="24">
        <v>0.25</v>
      </c>
      <c r="I29">
        <v>265</v>
      </c>
      <c r="J29" s="43">
        <f t="shared" si="5"/>
        <v>3.7118549999999999</v>
      </c>
      <c r="K29">
        <v>3.61</v>
      </c>
      <c r="L29" s="43">
        <f t="shared" si="6"/>
        <v>0.1118017</v>
      </c>
      <c r="N29" s="24">
        <v>2</v>
      </c>
      <c r="O29" s="24">
        <v>2</v>
      </c>
      <c r="P29" s="24">
        <v>2</v>
      </c>
      <c r="Q29" s="24"/>
      <c r="R29" s="24">
        <v>6</v>
      </c>
      <c r="S29" s="24">
        <v>3</v>
      </c>
      <c r="T29" s="3">
        <f t="shared" si="2"/>
        <v>31</v>
      </c>
      <c r="U29" s="3">
        <f t="shared" si="3"/>
        <v>27</v>
      </c>
      <c r="V29" s="24" t="e">
        <f t="shared" si="4"/>
        <v>#VALUE!</v>
      </c>
      <c r="W29" s="24" t="s">
        <v>20</v>
      </c>
      <c r="X29" s="24">
        <v>2</v>
      </c>
      <c r="Y29" s="24">
        <v>2</v>
      </c>
      <c r="Z29" s="24">
        <v>31</v>
      </c>
      <c r="AA29" s="24" t="s">
        <v>368</v>
      </c>
      <c r="AB29" s="24">
        <v>27</v>
      </c>
      <c r="AC29" s="24" t="s">
        <v>368</v>
      </c>
      <c r="AD29" s="24">
        <v>5.53</v>
      </c>
      <c r="AE29" s="23"/>
      <c r="AF29" s="18"/>
      <c r="AG29" s="18"/>
    </row>
    <row r="30" spans="1:33" hidden="1" x14ac:dyDescent="0.2">
      <c r="A30" s="17">
        <v>39378</v>
      </c>
      <c r="B30" s="76">
        <v>2</v>
      </c>
      <c r="C30" s="24">
        <v>7.0000000000000007E-2</v>
      </c>
      <c r="D30" s="24">
        <v>6.3</v>
      </c>
      <c r="E30" s="24">
        <v>3.4</v>
      </c>
      <c r="F30" s="24">
        <v>5.48</v>
      </c>
      <c r="G30" s="24">
        <v>0.27100000000000002</v>
      </c>
      <c r="N30" s="24">
        <v>3</v>
      </c>
      <c r="O30" s="24">
        <v>3</v>
      </c>
      <c r="P30" s="24">
        <v>3</v>
      </c>
      <c r="Q30" s="24"/>
      <c r="R30" s="24">
        <v>6</v>
      </c>
      <c r="S30" s="24">
        <v>1</v>
      </c>
      <c r="T30" s="3">
        <f t="shared" si="2"/>
        <v>27</v>
      </c>
      <c r="U30" s="3">
        <f t="shared" si="3"/>
        <v>22</v>
      </c>
      <c r="V30" s="24" t="e">
        <f t="shared" si="4"/>
        <v>#VALUE!</v>
      </c>
      <c r="W30" s="24" t="s">
        <v>20</v>
      </c>
      <c r="X30" s="24">
        <v>2</v>
      </c>
      <c r="Y30" s="24">
        <v>2</v>
      </c>
      <c r="Z30" s="24">
        <v>27</v>
      </c>
      <c r="AA30" s="24" t="s">
        <v>368</v>
      </c>
      <c r="AB30" s="24">
        <v>22</v>
      </c>
      <c r="AC30" s="24" t="s">
        <v>368</v>
      </c>
      <c r="AD30" s="24">
        <v>1.68</v>
      </c>
      <c r="AE30" s="23"/>
      <c r="AF30" s="18"/>
      <c r="AG30" s="18"/>
    </row>
    <row r="31" spans="1:33" hidden="1" x14ac:dyDescent="0.2">
      <c r="A31" s="17">
        <v>39392</v>
      </c>
      <c r="B31" s="76">
        <v>2</v>
      </c>
      <c r="C31" s="24">
        <v>0.09</v>
      </c>
      <c r="D31" s="24">
        <v>6.35</v>
      </c>
      <c r="E31" s="24">
        <v>1.4</v>
      </c>
      <c r="F31" s="24">
        <v>2.5299999999999998</v>
      </c>
      <c r="G31" s="24" t="s">
        <v>20</v>
      </c>
      <c r="I31">
        <v>326</v>
      </c>
      <c r="J31" s="43">
        <f t="shared" si="5"/>
        <v>4.5662820000000002</v>
      </c>
      <c r="K31">
        <v>2.15</v>
      </c>
      <c r="L31" s="43">
        <f t="shared" si="6"/>
        <v>6.6585499999999992E-2</v>
      </c>
      <c r="N31" s="24">
        <v>3</v>
      </c>
      <c r="O31" s="24">
        <v>2</v>
      </c>
      <c r="P31" s="24">
        <v>2</v>
      </c>
      <c r="Q31" s="24"/>
      <c r="R31" s="24">
        <v>8</v>
      </c>
      <c r="S31" s="24">
        <v>4</v>
      </c>
      <c r="T31" s="3">
        <f t="shared" si="2"/>
        <v>12</v>
      </c>
      <c r="U31" s="3">
        <f t="shared" si="3"/>
        <v>14</v>
      </c>
      <c r="V31" s="24" t="e">
        <f t="shared" si="4"/>
        <v>#VALUE!</v>
      </c>
      <c r="W31" s="24" t="s">
        <v>20</v>
      </c>
      <c r="X31" s="24">
        <v>2</v>
      </c>
      <c r="Y31" s="24">
        <v>1</v>
      </c>
      <c r="Z31" s="24">
        <v>12</v>
      </c>
      <c r="AA31" s="24" t="s">
        <v>368</v>
      </c>
      <c r="AB31" s="24">
        <v>14</v>
      </c>
      <c r="AC31" s="24" t="s">
        <v>368</v>
      </c>
      <c r="AD31" s="24">
        <v>10.79</v>
      </c>
      <c r="AE31" s="23"/>
      <c r="AF31" s="18"/>
      <c r="AG31" s="18"/>
    </row>
    <row r="32" spans="1:33" hidden="1" x14ac:dyDescent="0.2">
      <c r="A32" s="17">
        <v>39420</v>
      </c>
      <c r="B32" s="76">
        <v>2</v>
      </c>
      <c r="C32" s="24">
        <v>0.09</v>
      </c>
      <c r="D32" s="24">
        <v>6.61</v>
      </c>
      <c r="E32" s="24">
        <v>0.3</v>
      </c>
      <c r="F32" s="24">
        <v>1.21E-2</v>
      </c>
      <c r="G32" s="24">
        <v>0.70499999999999996</v>
      </c>
      <c r="I32">
        <v>285</v>
      </c>
      <c r="J32" s="43">
        <f t="shared" si="5"/>
        <v>3.9919950000000002</v>
      </c>
      <c r="K32">
        <v>1.97</v>
      </c>
      <c r="L32" s="43">
        <f t="shared" si="6"/>
        <v>6.10109E-2</v>
      </c>
      <c r="N32" s="24">
        <v>1</v>
      </c>
      <c r="O32" s="24">
        <v>2</v>
      </c>
      <c r="P32" s="24">
        <v>3</v>
      </c>
      <c r="Q32" s="24"/>
      <c r="R32" s="24">
        <v>8</v>
      </c>
      <c r="S32" s="24">
        <v>3</v>
      </c>
      <c r="T32" s="3">
        <f t="shared" si="2"/>
        <v>5</v>
      </c>
      <c r="U32" s="3">
        <f t="shared" si="3"/>
        <v>8</v>
      </c>
      <c r="V32" s="24" t="e">
        <f t="shared" si="4"/>
        <v>#VALUE!</v>
      </c>
      <c r="W32" s="24" t="s">
        <v>20</v>
      </c>
      <c r="X32" s="24">
        <v>2</v>
      </c>
      <c r="Y32" s="24">
        <v>3</v>
      </c>
      <c r="Z32" s="24">
        <v>5</v>
      </c>
      <c r="AA32" s="24" t="s">
        <v>368</v>
      </c>
      <c r="AB32" s="24">
        <v>8</v>
      </c>
      <c r="AC32" s="24" t="s">
        <v>368</v>
      </c>
      <c r="AD32" s="24">
        <v>9.7799999999999994</v>
      </c>
      <c r="AE32" s="23"/>
      <c r="AF32" s="18"/>
      <c r="AG32" s="18"/>
    </row>
    <row r="33" spans="1:33" hidden="1" x14ac:dyDescent="0.2">
      <c r="A33" s="17">
        <v>39168</v>
      </c>
      <c r="B33" s="22">
        <v>3</v>
      </c>
      <c r="C33" s="18">
        <v>7.0000000000000007E-2</v>
      </c>
      <c r="D33" s="18">
        <v>6.23</v>
      </c>
      <c r="E33" s="18">
        <v>7.2</v>
      </c>
      <c r="F33" s="18">
        <v>6.49</v>
      </c>
      <c r="G33" s="18">
        <v>0.151</v>
      </c>
      <c r="N33" s="18" t="s">
        <v>20</v>
      </c>
      <c r="O33" s="18">
        <v>1</v>
      </c>
      <c r="P33" s="18">
        <v>2</v>
      </c>
      <c r="Q33" s="18"/>
      <c r="R33" s="18">
        <v>8</v>
      </c>
      <c r="S33" s="18">
        <v>1</v>
      </c>
      <c r="T33" s="3">
        <f t="shared" si="2"/>
        <v>26</v>
      </c>
      <c r="U33" s="3">
        <f t="shared" si="3"/>
        <v>15</v>
      </c>
      <c r="V33" s="24">
        <f t="shared" si="4"/>
        <v>1.3208</v>
      </c>
      <c r="W33" s="18">
        <v>52</v>
      </c>
      <c r="X33" s="18">
        <v>1</v>
      </c>
      <c r="Y33" s="18">
        <v>2</v>
      </c>
      <c r="Z33" s="18">
        <v>26</v>
      </c>
      <c r="AA33" s="18" t="s">
        <v>368</v>
      </c>
      <c r="AB33" s="18">
        <v>15</v>
      </c>
      <c r="AC33" s="18" t="s">
        <v>368</v>
      </c>
      <c r="AD33" s="18">
        <v>8.81</v>
      </c>
      <c r="AE33" s="18"/>
      <c r="AF33" s="18" t="s">
        <v>27</v>
      </c>
      <c r="AG33" s="18" t="s">
        <v>96</v>
      </c>
    </row>
    <row r="34" spans="1:33" hidden="1" x14ac:dyDescent="0.2">
      <c r="A34" s="17">
        <v>39182</v>
      </c>
      <c r="B34" s="22">
        <v>3</v>
      </c>
      <c r="C34" s="18">
        <v>0.12</v>
      </c>
      <c r="D34" s="18">
        <v>5.9</v>
      </c>
      <c r="E34" s="18">
        <v>7</v>
      </c>
      <c r="F34" s="18">
        <v>6.73</v>
      </c>
      <c r="G34" s="18">
        <v>6.6000000000000003E-2</v>
      </c>
      <c r="I34">
        <v>309</v>
      </c>
      <c r="J34" s="43">
        <f t="shared" ref="J34:J50" si="7">(I34*14.007)*(0.001)</f>
        <v>4.328163</v>
      </c>
      <c r="K34">
        <v>0.9</v>
      </c>
      <c r="L34" s="43">
        <f t="shared" ref="L34:L48" si="8">(K34*30.97)*0.001</f>
        <v>2.7873000000000002E-2</v>
      </c>
      <c r="N34" s="18" t="s">
        <v>20</v>
      </c>
      <c r="O34" s="18">
        <v>1</v>
      </c>
      <c r="P34" s="18">
        <v>2</v>
      </c>
      <c r="Q34" s="18"/>
      <c r="R34" s="18">
        <v>1</v>
      </c>
      <c r="S34" s="18">
        <v>1</v>
      </c>
      <c r="T34" s="3">
        <f t="shared" si="2"/>
        <v>2</v>
      </c>
      <c r="U34" s="3">
        <f t="shared" si="3"/>
        <v>7</v>
      </c>
      <c r="V34" s="24">
        <f t="shared" si="4"/>
        <v>1.0668</v>
      </c>
      <c r="W34" s="18">
        <v>42</v>
      </c>
      <c r="X34" s="18">
        <v>2</v>
      </c>
      <c r="Y34" s="18">
        <v>1</v>
      </c>
      <c r="Z34" s="18">
        <v>2</v>
      </c>
      <c r="AA34" s="18" t="s">
        <v>368</v>
      </c>
      <c r="AB34" s="18">
        <v>7</v>
      </c>
      <c r="AC34" s="18" t="s">
        <v>368</v>
      </c>
      <c r="AD34" s="18">
        <v>10</v>
      </c>
      <c r="AE34" s="18"/>
      <c r="AF34" s="18"/>
      <c r="AG34" s="18"/>
    </row>
    <row r="35" spans="1:33" hidden="1" x14ac:dyDescent="0.2">
      <c r="A35" s="17">
        <v>39196</v>
      </c>
      <c r="B35" s="22">
        <v>3</v>
      </c>
      <c r="C35" s="18">
        <v>0.06</v>
      </c>
      <c r="D35" s="18">
        <v>6.25</v>
      </c>
      <c r="E35" s="18">
        <v>7.3</v>
      </c>
      <c r="F35" s="18">
        <v>4.5599999999999996</v>
      </c>
      <c r="G35" s="18">
        <v>9.7000000000000003E-2</v>
      </c>
      <c r="I35">
        <v>270</v>
      </c>
      <c r="J35" s="43">
        <f t="shared" si="7"/>
        <v>3.7818899999999998</v>
      </c>
      <c r="K35">
        <v>1.45</v>
      </c>
      <c r="L35" s="43">
        <f t="shared" si="8"/>
        <v>4.4906499999999995E-2</v>
      </c>
      <c r="N35" s="18" t="s">
        <v>20</v>
      </c>
      <c r="O35" s="18">
        <v>2</v>
      </c>
      <c r="P35" s="18">
        <v>3</v>
      </c>
      <c r="Q35" s="18"/>
      <c r="R35" s="18">
        <v>5</v>
      </c>
      <c r="S35" s="18">
        <v>1</v>
      </c>
      <c r="T35" s="3">
        <f t="shared" si="2"/>
        <v>13</v>
      </c>
      <c r="U35" s="3">
        <f t="shared" si="3"/>
        <v>14</v>
      </c>
      <c r="V35" s="24">
        <f t="shared" si="4"/>
        <v>0.83819999999999995</v>
      </c>
      <c r="W35" s="18">
        <v>33</v>
      </c>
      <c r="X35" s="18">
        <v>1</v>
      </c>
      <c r="Y35" s="18">
        <v>2</v>
      </c>
      <c r="Z35" s="18">
        <v>13</v>
      </c>
      <c r="AA35" s="18" t="s">
        <v>368</v>
      </c>
      <c r="AB35" s="18">
        <v>14</v>
      </c>
      <c r="AC35" s="18" t="s">
        <v>368</v>
      </c>
      <c r="AD35" s="18">
        <v>8.2799999999999994</v>
      </c>
      <c r="AE35" s="18"/>
      <c r="AF35" s="18"/>
      <c r="AG35" s="18"/>
    </row>
    <row r="36" spans="1:33" hidden="1" x14ac:dyDescent="0.2">
      <c r="A36" s="17">
        <v>39210</v>
      </c>
      <c r="B36" s="22">
        <v>3</v>
      </c>
      <c r="C36" s="18">
        <v>7.0000000000000007E-2</v>
      </c>
      <c r="D36" s="18">
        <v>6.83</v>
      </c>
      <c r="E36" s="18">
        <v>11.7</v>
      </c>
      <c r="F36" s="18">
        <v>7.62</v>
      </c>
      <c r="G36" s="18">
        <v>0.115</v>
      </c>
      <c r="I36">
        <v>313</v>
      </c>
      <c r="J36" s="43">
        <f t="shared" si="7"/>
        <v>4.3841909999999995</v>
      </c>
      <c r="K36">
        <v>1.46</v>
      </c>
      <c r="L36" s="43">
        <f t="shared" si="8"/>
        <v>4.5216200000000005E-2</v>
      </c>
      <c r="N36" s="18" t="s">
        <v>20</v>
      </c>
      <c r="O36" s="18">
        <v>1</v>
      </c>
      <c r="P36" s="18">
        <v>2</v>
      </c>
      <c r="Q36" s="18"/>
      <c r="R36" s="18">
        <v>1</v>
      </c>
      <c r="S36" s="18">
        <v>3</v>
      </c>
      <c r="T36" s="3">
        <f t="shared" si="2"/>
        <v>9</v>
      </c>
      <c r="U36" s="3">
        <f t="shared" si="3"/>
        <v>15</v>
      </c>
      <c r="V36" s="24">
        <f t="shared" si="4"/>
        <v>0.83819999999999995</v>
      </c>
      <c r="W36" s="18">
        <v>33</v>
      </c>
      <c r="X36" s="18">
        <v>1</v>
      </c>
      <c r="Y36" s="18">
        <v>1</v>
      </c>
      <c r="Z36" s="18">
        <v>9</v>
      </c>
      <c r="AA36" s="18" t="s">
        <v>368</v>
      </c>
      <c r="AB36" s="18">
        <v>15</v>
      </c>
      <c r="AC36" s="18" t="s">
        <v>368</v>
      </c>
      <c r="AD36" s="18">
        <v>9.58</v>
      </c>
      <c r="AE36" s="18"/>
      <c r="AF36" s="18"/>
      <c r="AG36" s="18"/>
    </row>
    <row r="37" spans="1:33" hidden="1" x14ac:dyDescent="0.2">
      <c r="A37" s="17">
        <v>39224</v>
      </c>
      <c r="B37" s="22">
        <v>3</v>
      </c>
      <c r="C37" s="18">
        <v>0.08</v>
      </c>
      <c r="D37" s="18">
        <v>7.42</v>
      </c>
      <c r="E37" s="18">
        <v>43.8</v>
      </c>
      <c r="F37" s="18">
        <v>6.99</v>
      </c>
      <c r="G37" s="18">
        <v>1.7849999999999999</v>
      </c>
      <c r="I37">
        <v>302</v>
      </c>
      <c r="J37" s="43">
        <f t="shared" si="7"/>
        <v>4.2301139999999995</v>
      </c>
      <c r="K37">
        <v>1.24</v>
      </c>
      <c r="L37" s="43">
        <f t="shared" si="8"/>
        <v>3.8402800000000001E-2</v>
      </c>
      <c r="N37" s="18" t="s">
        <v>20</v>
      </c>
      <c r="O37" s="18">
        <v>2</v>
      </c>
      <c r="P37" s="18">
        <v>2</v>
      </c>
      <c r="Q37" s="18"/>
      <c r="R37" s="18">
        <v>8</v>
      </c>
      <c r="S37" s="18">
        <v>1</v>
      </c>
      <c r="T37" s="3">
        <f t="shared" si="2"/>
        <v>15</v>
      </c>
      <c r="U37" s="3">
        <f t="shared" si="3"/>
        <v>19</v>
      </c>
      <c r="V37" s="24">
        <f t="shared" si="4"/>
        <v>0.83819999999999995</v>
      </c>
      <c r="W37" s="18">
        <v>33</v>
      </c>
      <c r="X37" s="18">
        <v>1</v>
      </c>
      <c r="Y37" s="18">
        <v>2</v>
      </c>
      <c r="Z37" s="18">
        <v>15</v>
      </c>
      <c r="AA37" s="18" t="s">
        <v>368</v>
      </c>
      <c r="AB37" s="18">
        <v>19</v>
      </c>
      <c r="AC37" s="18" t="s">
        <v>368</v>
      </c>
      <c r="AD37" s="18">
        <v>13.32</v>
      </c>
      <c r="AE37" s="18"/>
      <c r="AF37" s="18"/>
      <c r="AG37" s="18"/>
    </row>
    <row r="38" spans="1:33" hidden="1" x14ac:dyDescent="0.2">
      <c r="A38" s="17">
        <v>39238</v>
      </c>
      <c r="B38" s="22">
        <v>3</v>
      </c>
      <c r="C38" s="18">
        <v>7.0000000000000007E-2</v>
      </c>
      <c r="D38" s="18">
        <v>6.35</v>
      </c>
      <c r="E38" s="18">
        <v>9.9</v>
      </c>
      <c r="F38" s="18">
        <v>9.9</v>
      </c>
      <c r="G38" s="18">
        <v>0.17</v>
      </c>
      <c r="I38">
        <v>249</v>
      </c>
      <c r="J38" s="43">
        <f t="shared" si="7"/>
        <v>3.487743</v>
      </c>
      <c r="K38">
        <v>2.2000000000000002</v>
      </c>
      <c r="L38" s="43">
        <f t="shared" si="8"/>
        <v>6.8134E-2</v>
      </c>
      <c r="N38" s="18" t="s">
        <v>20</v>
      </c>
      <c r="O38" s="18">
        <v>1</v>
      </c>
      <c r="P38" s="18">
        <v>2</v>
      </c>
      <c r="Q38" s="18"/>
      <c r="R38" s="18">
        <v>6</v>
      </c>
      <c r="S38" s="18">
        <v>4</v>
      </c>
      <c r="T38" s="3">
        <f t="shared" si="2"/>
        <v>21</v>
      </c>
      <c r="U38" s="3">
        <f t="shared" si="3"/>
        <v>22</v>
      </c>
      <c r="V38" s="24">
        <f t="shared" si="4"/>
        <v>0.83819999999999995</v>
      </c>
      <c r="W38" s="18">
        <v>33</v>
      </c>
      <c r="X38" s="18">
        <v>1</v>
      </c>
      <c r="Y38" s="18">
        <v>1</v>
      </c>
      <c r="Z38" s="18">
        <v>21</v>
      </c>
      <c r="AA38" s="18" t="s">
        <v>368</v>
      </c>
      <c r="AB38" s="18">
        <v>22</v>
      </c>
      <c r="AC38" s="18" t="s">
        <v>368</v>
      </c>
      <c r="AD38" s="18">
        <v>8.82</v>
      </c>
      <c r="AE38" s="18"/>
      <c r="AF38" s="18"/>
      <c r="AG38" s="18"/>
    </row>
    <row r="39" spans="1:33" hidden="1" x14ac:dyDescent="0.2">
      <c r="A39" s="17">
        <v>39252</v>
      </c>
      <c r="B39" s="22">
        <v>3</v>
      </c>
      <c r="C39" s="18">
        <v>7.0000000000000007E-2</v>
      </c>
      <c r="D39" s="18">
        <v>7.45</v>
      </c>
      <c r="E39" s="18">
        <v>16</v>
      </c>
      <c r="F39" s="18">
        <v>7.53</v>
      </c>
      <c r="G39" s="18">
        <v>0.104</v>
      </c>
      <c r="I39">
        <v>241</v>
      </c>
      <c r="J39" s="43">
        <f t="shared" si="7"/>
        <v>3.3756870000000001</v>
      </c>
      <c r="K39">
        <v>1.61</v>
      </c>
      <c r="L39" s="43">
        <f t="shared" si="8"/>
        <v>4.9861700000000002E-2</v>
      </c>
      <c r="N39" s="18" t="s">
        <v>20</v>
      </c>
      <c r="O39" s="18">
        <v>3</v>
      </c>
      <c r="P39" s="18">
        <v>1</v>
      </c>
      <c r="Q39" s="18"/>
      <c r="R39" s="18">
        <v>1</v>
      </c>
      <c r="S39" s="18">
        <v>2</v>
      </c>
      <c r="T39" s="3">
        <f t="shared" si="2"/>
        <v>20</v>
      </c>
      <c r="U39" s="3">
        <f t="shared" si="3"/>
        <v>23</v>
      </c>
      <c r="V39" s="24">
        <f t="shared" si="4"/>
        <v>0.99059999999999993</v>
      </c>
      <c r="W39" s="18">
        <v>39</v>
      </c>
      <c r="X39" s="18">
        <v>1</v>
      </c>
      <c r="Y39" s="18">
        <v>1</v>
      </c>
      <c r="Z39" s="18">
        <v>20</v>
      </c>
      <c r="AA39" s="18" t="s">
        <v>368</v>
      </c>
      <c r="AB39" s="18">
        <v>23</v>
      </c>
      <c r="AC39" s="18" t="s">
        <v>368</v>
      </c>
      <c r="AD39" s="18">
        <v>12.2</v>
      </c>
      <c r="AE39" s="18"/>
      <c r="AF39" s="18"/>
      <c r="AG39" s="18"/>
    </row>
    <row r="40" spans="1:33" hidden="1" x14ac:dyDescent="0.2">
      <c r="A40" s="17">
        <v>39268</v>
      </c>
      <c r="B40" s="22">
        <v>3</v>
      </c>
      <c r="C40" s="18">
        <v>0.08</v>
      </c>
      <c r="D40" s="18">
        <v>7.56</v>
      </c>
      <c r="E40" s="18">
        <v>47.7</v>
      </c>
      <c r="F40" s="18">
        <v>22.2</v>
      </c>
      <c r="G40" s="18">
        <v>0.16600000000000001</v>
      </c>
      <c r="I40">
        <v>209</v>
      </c>
      <c r="J40" s="43">
        <f t="shared" si="7"/>
        <v>2.9274629999999999</v>
      </c>
      <c r="K40">
        <v>2.94</v>
      </c>
      <c r="L40" s="43">
        <f t="shared" si="8"/>
        <v>9.1051800000000002E-2</v>
      </c>
      <c r="N40" s="18" t="s">
        <v>20</v>
      </c>
      <c r="O40" s="18">
        <v>2</v>
      </c>
      <c r="P40" s="18">
        <v>3</v>
      </c>
      <c r="Q40" s="18"/>
      <c r="R40" s="18">
        <v>5</v>
      </c>
      <c r="S40" s="18">
        <v>3</v>
      </c>
      <c r="T40" s="3">
        <f t="shared" si="2"/>
        <v>19</v>
      </c>
      <c r="U40" s="3">
        <f t="shared" si="3"/>
        <v>21</v>
      </c>
      <c r="V40" s="24">
        <f t="shared" si="4"/>
        <v>0.50800000000000001</v>
      </c>
      <c r="W40" s="18">
        <v>20</v>
      </c>
      <c r="X40" s="18">
        <v>1</v>
      </c>
      <c r="Y40" s="18">
        <v>2</v>
      </c>
      <c r="Z40" s="18">
        <v>19</v>
      </c>
      <c r="AA40" s="18" t="s">
        <v>368</v>
      </c>
      <c r="AB40" s="18">
        <v>21</v>
      </c>
      <c r="AC40" s="18" t="s">
        <v>368</v>
      </c>
      <c r="AD40" s="18">
        <v>9.75</v>
      </c>
      <c r="AE40" s="18"/>
      <c r="AF40" s="18"/>
      <c r="AG40" s="18"/>
    </row>
    <row r="41" spans="1:33" hidden="1" x14ac:dyDescent="0.2">
      <c r="A41" s="17">
        <v>39282</v>
      </c>
      <c r="B41" s="22">
        <v>3</v>
      </c>
      <c r="C41" s="18">
        <v>7.0000000000000007E-2</v>
      </c>
      <c r="D41" s="18">
        <v>7.77</v>
      </c>
      <c r="E41" s="18">
        <v>14.3</v>
      </c>
      <c r="F41" s="18" t="s">
        <v>20</v>
      </c>
      <c r="G41" s="18">
        <v>3.5000000000000003E-2</v>
      </c>
      <c r="I41">
        <v>197</v>
      </c>
      <c r="J41" s="43">
        <f t="shared" si="7"/>
        <v>2.759379</v>
      </c>
      <c r="K41">
        <v>3.11</v>
      </c>
      <c r="L41" s="43">
        <f t="shared" si="8"/>
        <v>9.6316700000000005E-2</v>
      </c>
      <c r="N41" s="18" t="s">
        <v>20</v>
      </c>
      <c r="O41" s="18">
        <v>3</v>
      </c>
      <c r="P41" s="18">
        <v>2</v>
      </c>
      <c r="Q41" s="18"/>
      <c r="R41" s="18">
        <v>6</v>
      </c>
      <c r="S41" s="18">
        <v>3</v>
      </c>
      <c r="T41" s="3">
        <f t="shared" si="2"/>
        <v>30</v>
      </c>
      <c r="U41" s="3">
        <f t="shared" si="3"/>
        <v>27</v>
      </c>
      <c r="V41" s="24">
        <f t="shared" si="4"/>
        <v>0.53339999999999999</v>
      </c>
      <c r="W41" s="18">
        <v>21</v>
      </c>
      <c r="X41" s="18" t="s">
        <v>20</v>
      </c>
      <c r="Y41" s="18">
        <v>1</v>
      </c>
      <c r="Z41" s="18">
        <v>30</v>
      </c>
      <c r="AA41" s="18" t="s">
        <v>368</v>
      </c>
      <c r="AB41" s="18">
        <v>27</v>
      </c>
      <c r="AC41" s="18" t="s">
        <v>368</v>
      </c>
      <c r="AD41" s="18">
        <v>11.06</v>
      </c>
      <c r="AE41" s="18"/>
      <c r="AF41" s="18"/>
      <c r="AG41" s="18"/>
    </row>
    <row r="42" spans="1:33" hidden="1" x14ac:dyDescent="0.2">
      <c r="A42" s="17">
        <v>39294</v>
      </c>
      <c r="B42" s="22">
        <v>3</v>
      </c>
      <c r="C42" s="18">
        <v>7.0000000000000007E-2</v>
      </c>
      <c r="D42" s="18">
        <v>7.24</v>
      </c>
      <c r="E42" s="18">
        <v>110.8</v>
      </c>
      <c r="F42" s="18">
        <v>2.78</v>
      </c>
      <c r="G42" s="18">
        <v>0.17299999999999999</v>
      </c>
      <c r="I42">
        <v>191</v>
      </c>
      <c r="J42" s="43">
        <f t="shared" si="7"/>
        <v>2.6753369999999999</v>
      </c>
      <c r="K42">
        <v>2.2200000000000002</v>
      </c>
      <c r="L42" s="43">
        <f t="shared" si="8"/>
        <v>6.8753400000000006E-2</v>
      </c>
      <c r="N42" s="18" t="s">
        <v>20</v>
      </c>
      <c r="O42" s="18">
        <v>3</v>
      </c>
      <c r="P42" s="18">
        <v>1</v>
      </c>
      <c r="Q42" s="18"/>
      <c r="R42" s="18" t="s">
        <v>20</v>
      </c>
      <c r="S42" s="18">
        <v>5</v>
      </c>
      <c r="T42" s="3">
        <f t="shared" si="2"/>
        <v>21</v>
      </c>
      <c r="U42" s="3">
        <f t="shared" si="3"/>
        <v>24</v>
      </c>
      <c r="V42" s="24">
        <f t="shared" si="4"/>
        <v>0.68579999999999997</v>
      </c>
      <c r="W42" s="18">
        <v>27</v>
      </c>
      <c r="X42" s="18">
        <v>1</v>
      </c>
      <c r="Y42" s="18">
        <v>1</v>
      </c>
      <c r="Z42" s="18">
        <v>21</v>
      </c>
      <c r="AA42" s="18" t="s">
        <v>368</v>
      </c>
      <c r="AB42" s="18">
        <v>24</v>
      </c>
      <c r="AC42" s="18" t="s">
        <v>368</v>
      </c>
      <c r="AD42" s="18">
        <v>10.48</v>
      </c>
      <c r="AE42" s="18"/>
      <c r="AF42" s="18"/>
      <c r="AG42" s="18"/>
    </row>
    <row r="43" spans="1:33" hidden="1" x14ac:dyDescent="0.2">
      <c r="A43" s="17">
        <v>39308</v>
      </c>
      <c r="B43" s="22">
        <v>3</v>
      </c>
      <c r="C43" s="18">
        <v>0.08</v>
      </c>
      <c r="D43" s="18">
        <v>7.87</v>
      </c>
      <c r="E43" s="18">
        <v>69</v>
      </c>
      <c r="F43" s="18">
        <v>1.98</v>
      </c>
      <c r="G43" s="18">
        <v>0.13300000000000001</v>
      </c>
      <c r="I43">
        <v>176</v>
      </c>
      <c r="J43" s="43">
        <f t="shared" si="7"/>
        <v>2.4652319999999999</v>
      </c>
      <c r="K43">
        <v>2.2200000000000002</v>
      </c>
      <c r="L43" s="43">
        <f t="shared" si="8"/>
        <v>6.8753400000000006E-2</v>
      </c>
      <c r="N43" s="18">
        <v>5</v>
      </c>
      <c r="O43" s="18">
        <v>1</v>
      </c>
      <c r="P43" s="18">
        <v>2</v>
      </c>
      <c r="Q43" s="18"/>
      <c r="R43" s="18">
        <v>1</v>
      </c>
      <c r="S43" s="18">
        <v>3</v>
      </c>
      <c r="T43" s="3">
        <f t="shared" si="2"/>
        <v>22</v>
      </c>
      <c r="U43" s="3">
        <f t="shared" si="3"/>
        <v>27</v>
      </c>
      <c r="V43" s="24">
        <f t="shared" si="4"/>
        <v>0.53339999999999999</v>
      </c>
      <c r="W43" s="18">
        <v>21</v>
      </c>
      <c r="X43" s="18">
        <v>1</v>
      </c>
      <c r="Y43" s="18">
        <v>2</v>
      </c>
      <c r="Z43" s="18">
        <v>22</v>
      </c>
      <c r="AA43" s="18" t="s">
        <v>368</v>
      </c>
      <c r="AB43" s="18">
        <v>27</v>
      </c>
      <c r="AC43" s="18" t="s">
        <v>368</v>
      </c>
      <c r="AD43" s="18">
        <v>13.89</v>
      </c>
      <c r="AE43" s="18"/>
      <c r="AF43" s="18"/>
      <c r="AG43" s="18"/>
    </row>
    <row r="44" spans="1:33" hidden="1" x14ac:dyDescent="0.2">
      <c r="A44" s="19">
        <v>39322</v>
      </c>
      <c r="B44" s="22">
        <v>3</v>
      </c>
      <c r="C44" s="18">
        <v>0.08</v>
      </c>
      <c r="D44" s="18">
        <v>10.67</v>
      </c>
      <c r="E44" s="18">
        <v>87</v>
      </c>
      <c r="F44" s="18">
        <v>1.73</v>
      </c>
      <c r="G44" s="18">
        <v>5.8000000000000003E-2</v>
      </c>
      <c r="I44">
        <v>192</v>
      </c>
      <c r="J44" s="43">
        <f t="shared" si="7"/>
        <v>2.6893440000000002</v>
      </c>
      <c r="K44">
        <v>1.64</v>
      </c>
      <c r="L44" s="43">
        <f t="shared" si="8"/>
        <v>5.0790799999999997E-2</v>
      </c>
      <c r="N44" s="18" t="s">
        <v>20</v>
      </c>
      <c r="O44" s="18">
        <v>3</v>
      </c>
      <c r="P44" s="18">
        <v>1</v>
      </c>
      <c r="Q44" s="18"/>
      <c r="R44" s="18" t="s">
        <v>20</v>
      </c>
      <c r="S44" s="18">
        <v>1</v>
      </c>
      <c r="T44" s="3">
        <f t="shared" si="2"/>
        <v>22</v>
      </c>
      <c r="U44" s="3">
        <f t="shared" si="3"/>
        <v>26</v>
      </c>
      <c r="V44" s="24">
        <f t="shared" si="4"/>
        <v>0.60959999999999992</v>
      </c>
      <c r="W44" s="18">
        <v>24</v>
      </c>
      <c r="X44" s="18">
        <v>1</v>
      </c>
      <c r="Y44" s="18">
        <v>2</v>
      </c>
      <c r="Z44" s="18">
        <v>22</v>
      </c>
      <c r="AA44" s="18" t="s">
        <v>368</v>
      </c>
      <c r="AB44" s="18">
        <v>26</v>
      </c>
      <c r="AC44" s="18" t="s">
        <v>368</v>
      </c>
      <c r="AD44" s="18">
        <v>8.85</v>
      </c>
      <c r="AE44" s="18"/>
      <c r="AF44" s="18"/>
      <c r="AG44" s="18"/>
    </row>
    <row r="45" spans="1:33" hidden="1" x14ac:dyDescent="0.2">
      <c r="A45" s="19">
        <v>39336</v>
      </c>
      <c r="B45" s="22">
        <v>3</v>
      </c>
      <c r="C45" s="18">
        <v>0.08</v>
      </c>
      <c r="D45" s="18">
        <v>8.58</v>
      </c>
      <c r="E45" s="18">
        <v>122.9</v>
      </c>
      <c r="F45" s="18">
        <v>2.56</v>
      </c>
      <c r="G45" s="18">
        <v>5.0999999999999997E-2</v>
      </c>
      <c r="I45">
        <v>206</v>
      </c>
      <c r="J45" s="43">
        <f t="shared" si="7"/>
        <v>2.8854420000000003</v>
      </c>
      <c r="K45">
        <v>2.06</v>
      </c>
      <c r="L45" s="43">
        <f t="shared" si="8"/>
        <v>6.3798199999999999E-2</v>
      </c>
      <c r="N45" s="18">
        <v>5</v>
      </c>
      <c r="O45" s="18">
        <v>3</v>
      </c>
      <c r="P45" s="18">
        <v>1</v>
      </c>
      <c r="Q45" s="18"/>
      <c r="R45" s="18" t="s">
        <v>20</v>
      </c>
      <c r="S45" s="18">
        <v>2</v>
      </c>
      <c r="T45" s="3">
        <f t="shared" si="2"/>
        <v>22</v>
      </c>
      <c r="U45" s="3">
        <f t="shared" si="3"/>
        <v>26</v>
      </c>
      <c r="V45" s="24">
        <f t="shared" si="4"/>
        <v>0.60959999999999992</v>
      </c>
      <c r="W45" s="18">
        <v>24</v>
      </c>
      <c r="X45" s="18">
        <v>1</v>
      </c>
      <c r="Y45" s="18">
        <v>2</v>
      </c>
      <c r="Z45" s="18">
        <v>22</v>
      </c>
      <c r="AA45" s="18" t="s">
        <v>368</v>
      </c>
      <c r="AB45" s="18">
        <v>26</v>
      </c>
      <c r="AC45" s="18" t="s">
        <v>368</v>
      </c>
      <c r="AD45" s="18">
        <v>4.25</v>
      </c>
      <c r="AE45" s="18"/>
      <c r="AF45" s="18"/>
      <c r="AG45" s="18"/>
    </row>
    <row r="46" spans="1:33" hidden="1" x14ac:dyDescent="0.2">
      <c r="A46" s="19">
        <v>39350</v>
      </c>
      <c r="B46" s="22">
        <v>3</v>
      </c>
      <c r="C46" s="18">
        <v>0.3</v>
      </c>
      <c r="D46" s="18">
        <v>8.6999999999999993</v>
      </c>
      <c r="E46" s="18">
        <v>84</v>
      </c>
      <c r="F46" s="18">
        <v>6.2E-2</v>
      </c>
      <c r="G46" s="18">
        <v>1.33</v>
      </c>
      <c r="I46">
        <v>224</v>
      </c>
      <c r="J46" s="43">
        <f t="shared" si="7"/>
        <v>3.1375679999999999</v>
      </c>
      <c r="K46">
        <v>1.76</v>
      </c>
      <c r="L46" s="43">
        <f t="shared" si="8"/>
        <v>5.4507199999999999E-2</v>
      </c>
      <c r="N46" s="18">
        <v>5</v>
      </c>
      <c r="O46" s="18">
        <v>3</v>
      </c>
      <c r="P46" s="18">
        <v>2</v>
      </c>
      <c r="Q46" s="18"/>
      <c r="R46" s="18">
        <v>5</v>
      </c>
      <c r="S46" s="18">
        <v>1</v>
      </c>
      <c r="T46" s="3">
        <f t="shared" si="2"/>
        <v>16</v>
      </c>
      <c r="U46" s="3">
        <f t="shared" si="3"/>
        <v>19</v>
      </c>
      <c r="V46" s="24">
        <f t="shared" si="4"/>
        <v>0.60959999999999992</v>
      </c>
      <c r="W46" s="18">
        <v>24</v>
      </c>
      <c r="X46" s="18" t="s">
        <v>20</v>
      </c>
      <c r="Y46" s="18">
        <v>1</v>
      </c>
      <c r="Z46" s="18">
        <v>16</v>
      </c>
      <c r="AA46" s="18" t="s">
        <v>368</v>
      </c>
      <c r="AB46" s="18">
        <v>19</v>
      </c>
      <c r="AC46" s="18" t="s">
        <v>368</v>
      </c>
      <c r="AD46" s="18" t="s">
        <v>20</v>
      </c>
      <c r="AE46" s="18"/>
      <c r="AF46" s="18"/>
      <c r="AG46" s="18"/>
    </row>
    <row r="47" spans="1:33" hidden="1" x14ac:dyDescent="0.2">
      <c r="A47" s="19">
        <v>39364</v>
      </c>
      <c r="B47" s="22">
        <v>3</v>
      </c>
      <c r="C47" s="18">
        <v>0.09</v>
      </c>
      <c r="D47" s="18">
        <v>8.24</v>
      </c>
      <c r="E47" s="18">
        <v>106.5</v>
      </c>
      <c r="F47" s="18">
        <v>1.2</v>
      </c>
      <c r="G47" s="18">
        <v>6.8000000000000005E-2</v>
      </c>
      <c r="I47">
        <v>251</v>
      </c>
      <c r="J47" s="43">
        <f t="shared" si="7"/>
        <v>3.5157570000000002</v>
      </c>
      <c r="K47">
        <v>1.44</v>
      </c>
      <c r="L47" s="43">
        <f t="shared" si="8"/>
        <v>4.4596799999999999E-2</v>
      </c>
      <c r="N47" s="18">
        <v>5</v>
      </c>
      <c r="O47" s="18">
        <v>1</v>
      </c>
      <c r="P47" s="18">
        <v>3</v>
      </c>
      <c r="Q47" s="18"/>
      <c r="R47" s="18">
        <v>1</v>
      </c>
      <c r="S47" s="18">
        <v>1</v>
      </c>
      <c r="T47" s="3">
        <f t="shared" si="2"/>
        <v>21</v>
      </c>
      <c r="U47" s="3">
        <f t="shared" si="3"/>
        <v>23</v>
      </c>
      <c r="V47" s="24">
        <f t="shared" si="4"/>
        <v>0.68579999999999997</v>
      </c>
      <c r="W47" s="18">
        <v>27</v>
      </c>
      <c r="X47" s="18">
        <v>1</v>
      </c>
      <c r="Y47" s="18">
        <v>2</v>
      </c>
      <c r="Z47" s="18">
        <v>21</v>
      </c>
      <c r="AA47" s="18" t="s">
        <v>368</v>
      </c>
      <c r="AB47" s="18">
        <v>23</v>
      </c>
      <c r="AC47" s="18" t="s">
        <v>368</v>
      </c>
      <c r="AD47" s="18">
        <v>14.88</v>
      </c>
      <c r="AE47" s="18"/>
      <c r="AF47" s="18"/>
      <c r="AG47" s="18"/>
    </row>
    <row r="48" spans="1:33" hidden="1" x14ac:dyDescent="0.2">
      <c r="A48" s="19">
        <v>39378</v>
      </c>
      <c r="B48" s="22">
        <v>3</v>
      </c>
      <c r="C48" s="18">
        <v>7.0000000000000007E-2</v>
      </c>
      <c r="D48" s="18">
        <v>6.44</v>
      </c>
      <c r="E48" s="18">
        <v>23.9</v>
      </c>
      <c r="F48" s="18">
        <v>5.22</v>
      </c>
      <c r="G48" s="18">
        <v>0.11600000000000001</v>
      </c>
      <c r="I48">
        <v>250</v>
      </c>
      <c r="J48" s="43">
        <f t="shared" si="7"/>
        <v>3.5017499999999999</v>
      </c>
      <c r="K48">
        <v>1.27</v>
      </c>
      <c r="L48" s="43">
        <f t="shared" si="8"/>
        <v>3.9331899999999996E-2</v>
      </c>
      <c r="N48" s="18">
        <v>5</v>
      </c>
      <c r="O48" s="18">
        <v>1</v>
      </c>
      <c r="P48" s="18">
        <v>1</v>
      </c>
      <c r="Q48" s="18"/>
      <c r="R48" s="18" t="s">
        <v>20</v>
      </c>
      <c r="S48" s="18">
        <v>1</v>
      </c>
      <c r="T48" s="3">
        <f t="shared" si="2"/>
        <v>17</v>
      </c>
      <c r="U48" s="3">
        <f t="shared" si="3"/>
        <v>18</v>
      </c>
      <c r="V48" s="24">
        <f t="shared" si="4"/>
        <v>0.68579999999999997</v>
      </c>
      <c r="W48" s="18">
        <v>27</v>
      </c>
      <c r="X48" s="18">
        <v>1</v>
      </c>
      <c r="Y48" s="18">
        <v>1</v>
      </c>
      <c r="Z48" s="18">
        <v>17</v>
      </c>
      <c r="AA48" s="18" t="s">
        <v>368</v>
      </c>
      <c r="AB48" s="18">
        <v>18</v>
      </c>
      <c r="AC48" s="18" t="s">
        <v>368</v>
      </c>
      <c r="AD48" s="18">
        <v>0.88</v>
      </c>
      <c r="AE48" s="18"/>
      <c r="AF48" s="18"/>
      <c r="AG48" s="18"/>
    </row>
    <row r="49" spans="1:33" hidden="1" x14ac:dyDescent="0.2">
      <c r="A49" s="19">
        <v>39405</v>
      </c>
      <c r="B49" s="22">
        <v>3</v>
      </c>
      <c r="C49" s="18">
        <v>0.09</v>
      </c>
      <c r="D49" s="18">
        <v>6.13</v>
      </c>
      <c r="E49" s="18">
        <v>11.8</v>
      </c>
      <c r="F49" s="18">
        <v>2.3E-3</v>
      </c>
      <c r="G49" s="18">
        <v>7.4999999999999997E-2</v>
      </c>
      <c r="I49">
        <v>351</v>
      </c>
      <c r="J49" s="43">
        <f t="shared" si="7"/>
        <v>4.9164570000000003</v>
      </c>
      <c r="K49">
        <v>0.95</v>
      </c>
      <c r="L49" s="43">
        <f t="shared" ref="L49:L55" si="9">(K49*30.97)*0.001</f>
        <v>2.94215E-2</v>
      </c>
      <c r="N49" s="18">
        <v>5</v>
      </c>
      <c r="O49" s="18">
        <v>3</v>
      </c>
      <c r="P49" s="18">
        <v>2</v>
      </c>
      <c r="Q49" s="18"/>
      <c r="R49" s="18">
        <v>1</v>
      </c>
      <c r="S49" s="18">
        <v>1</v>
      </c>
      <c r="T49" s="3">
        <f t="shared" si="2"/>
        <v>8</v>
      </c>
      <c r="U49" s="3">
        <f t="shared" si="3"/>
        <v>8</v>
      </c>
      <c r="V49" s="24">
        <f t="shared" si="4"/>
        <v>0.99059999999999993</v>
      </c>
      <c r="W49" s="18">
        <v>39</v>
      </c>
      <c r="X49" s="18">
        <v>2</v>
      </c>
      <c r="Y49" s="18">
        <v>1</v>
      </c>
      <c r="Z49" s="18">
        <v>8</v>
      </c>
      <c r="AA49" s="18" t="s">
        <v>368</v>
      </c>
      <c r="AB49" s="18">
        <v>8</v>
      </c>
      <c r="AC49" s="18" t="s">
        <v>368</v>
      </c>
      <c r="AD49" s="18">
        <v>10.3</v>
      </c>
      <c r="AE49" s="18"/>
      <c r="AF49" s="18"/>
      <c r="AG49" s="18"/>
    </row>
    <row r="50" spans="1:33" hidden="1" x14ac:dyDescent="0.2">
      <c r="A50" s="19">
        <v>39420</v>
      </c>
      <c r="B50" s="22">
        <v>3</v>
      </c>
      <c r="C50" s="18">
        <v>0.09</v>
      </c>
      <c r="D50" s="18">
        <v>6.64</v>
      </c>
      <c r="E50" s="18">
        <v>14.2</v>
      </c>
      <c r="F50" s="18">
        <v>7.7999999999999996E-3</v>
      </c>
      <c r="G50" s="18">
        <v>5.1999999999999998E-2</v>
      </c>
      <c r="I50">
        <v>308</v>
      </c>
      <c r="J50" s="43">
        <f t="shared" si="7"/>
        <v>4.3141559999999997</v>
      </c>
      <c r="K50">
        <v>0.97</v>
      </c>
      <c r="L50" s="43">
        <f t="shared" si="9"/>
        <v>3.0040899999999999E-2</v>
      </c>
      <c r="N50" s="18">
        <v>5</v>
      </c>
      <c r="O50" s="18">
        <v>3</v>
      </c>
      <c r="P50" s="18">
        <v>3</v>
      </c>
      <c r="Q50" s="18"/>
      <c r="R50" s="18">
        <v>6</v>
      </c>
      <c r="S50" s="18">
        <v>4</v>
      </c>
      <c r="T50" s="3">
        <f t="shared" si="2"/>
        <v>-2</v>
      </c>
      <c r="U50" s="3">
        <f t="shared" si="3"/>
        <v>3</v>
      </c>
      <c r="V50" s="24">
        <f t="shared" si="4"/>
        <v>0.99059999999999993</v>
      </c>
      <c r="W50" s="18">
        <v>39</v>
      </c>
      <c r="X50" s="18">
        <v>1</v>
      </c>
      <c r="Y50" s="18">
        <v>2</v>
      </c>
      <c r="Z50" s="18">
        <v>-2</v>
      </c>
      <c r="AA50" s="18" t="s">
        <v>368</v>
      </c>
      <c r="AB50" s="18">
        <v>3</v>
      </c>
      <c r="AC50" s="18" t="s">
        <v>368</v>
      </c>
      <c r="AD50" s="18">
        <v>10.28</v>
      </c>
      <c r="AE50" s="18"/>
      <c r="AF50" s="18"/>
      <c r="AG50" s="18"/>
    </row>
    <row r="51" spans="1:33" hidden="1" x14ac:dyDescent="0.2">
      <c r="A51" s="17">
        <v>39168</v>
      </c>
      <c r="B51" s="22">
        <v>4</v>
      </c>
      <c r="C51" s="18">
        <v>7.0000000000000007E-2</v>
      </c>
      <c r="D51" s="18">
        <v>6.5</v>
      </c>
      <c r="E51" s="18">
        <v>12.6</v>
      </c>
      <c r="F51" s="18">
        <v>7.54</v>
      </c>
      <c r="G51" s="18">
        <v>0.23699999999999999</v>
      </c>
      <c r="I51">
        <v>256</v>
      </c>
      <c r="J51" s="43">
        <f>(I51*14.007)*(0.001)</f>
        <v>3.5857920000000001</v>
      </c>
      <c r="K51">
        <v>1.17</v>
      </c>
      <c r="L51" s="43">
        <f t="shared" si="9"/>
        <v>3.6234899999999994E-2</v>
      </c>
      <c r="N51" s="18">
        <v>3</v>
      </c>
      <c r="O51" s="26">
        <v>1</v>
      </c>
      <c r="P51" s="18">
        <v>2</v>
      </c>
      <c r="Q51" s="18"/>
      <c r="R51" s="18">
        <v>7</v>
      </c>
      <c r="S51" s="18">
        <v>1</v>
      </c>
      <c r="T51" s="3">
        <f t="shared" si="2"/>
        <v>35</v>
      </c>
      <c r="U51" s="3">
        <f t="shared" si="3"/>
        <v>16</v>
      </c>
      <c r="V51" s="24">
        <f t="shared" si="4"/>
        <v>0.91439999999999999</v>
      </c>
      <c r="W51" s="18">
        <v>36</v>
      </c>
      <c r="X51" s="18">
        <v>1</v>
      </c>
      <c r="Y51" s="18">
        <v>2</v>
      </c>
      <c r="Z51" s="18">
        <v>35</v>
      </c>
      <c r="AA51" s="18" t="s">
        <v>368</v>
      </c>
      <c r="AB51" s="18">
        <v>16</v>
      </c>
      <c r="AC51" s="18" t="s">
        <v>368</v>
      </c>
      <c r="AD51" s="18">
        <v>8.9499999999999993</v>
      </c>
      <c r="AE51" s="18"/>
      <c r="AF51" s="18" t="s">
        <v>34</v>
      </c>
      <c r="AG51" s="18" t="s">
        <v>128</v>
      </c>
    </row>
    <row r="52" spans="1:33" hidden="1" x14ac:dyDescent="0.2">
      <c r="A52" s="17">
        <v>39182</v>
      </c>
      <c r="B52" s="22">
        <v>4</v>
      </c>
      <c r="C52" s="18">
        <v>0.08</v>
      </c>
      <c r="D52" s="18">
        <v>5.52</v>
      </c>
      <c r="E52" s="18">
        <v>10.9</v>
      </c>
      <c r="F52" s="18">
        <v>7.31</v>
      </c>
      <c r="G52" s="18">
        <v>9.9000000000000005E-2</v>
      </c>
      <c r="I52">
        <v>287</v>
      </c>
      <c r="J52" s="43">
        <f>(I52*14.007)*(0.001)</f>
        <v>4.0200089999999999</v>
      </c>
      <c r="K52">
        <v>1.03</v>
      </c>
      <c r="L52" s="43">
        <f t="shared" si="9"/>
        <v>3.18991E-2</v>
      </c>
      <c r="N52" s="18">
        <v>3</v>
      </c>
      <c r="O52" s="18">
        <v>2</v>
      </c>
      <c r="P52" s="18">
        <v>1</v>
      </c>
      <c r="Q52" s="18"/>
      <c r="R52" s="18">
        <v>7</v>
      </c>
      <c r="S52" s="18">
        <v>1</v>
      </c>
      <c r="T52" s="3">
        <f t="shared" si="2"/>
        <v>17</v>
      </c>
      <c r="U52" s="3">
        <f t="shared" si="3"/>
        <v>11</v>
      </c>
      <c r="V52" s="24">
        <f t="shared" si="4"/>
        <v>1.143</v>
      </c>
      <c r="W52" s="18">
        <v>45</v>
      </c>
      <c r="X52" s="18" t="s">
        <v>20</v>
      </c>
      <c r="Y52" s="18">
        <v>1</v>
      </c>
      <c r="Z52" s="18">
        <v>17</v>
      </c>
      <c r="AA52" s="18" t="s">
        <v>368</v>
      </c>
      <c r="AB52" s="18">
        <v>11</v>
      </c>
      <c r="AC52" s="18" t="s">
        <v>368</v>
      </c>
      <c r="AD52" s="18">
        <v>9.4</v>
      </c>
      <c r="AE52" s="18"/>
      <c r="AF52" s="18"/>
      <c r="AG52" s="18"/>
    </row>
    <row r="53" spans="1:33" hidden="1" x14ac:dyDescent="0.2">
      <c r="A53" s="17">
        <v>39196</v>
      </c>
      <c r="B53" s="22">
        <v>4</v>
      </c>
      <c r="C53" s="18">
        <v>0.06</v>
      </c>
      <c r="D53" s="18">
        <v>6.36</v>
      </c>
      <c r="E53" s="18">
        <v>8.3000000000000007</v>
      </c>
      <c r="F53" s="18">
        <v>4.95</v>
      </c>
      <c r="G53" s="18">
        <v>0.156</v>
      </c>
      <c r="I53">
        <v>236</v>
      </c>
      <c r="J53" s="43">
        <f>(I53*14.007)*(0.001)</f>
        <v>3.3056520000000003</v>
      </c>
      <c r="K53">
        <v>1.94</v>
      </c>
      <c r="L53" s="43">
        <f t="shared" si="9"/>
        <v>6.0081799999999998E-2</v>
      </c>
      <c r="N53" s="18">
        <v>3</v>
      </c>
      <c r="O53" s="18">
        <v>2</v>
      </c>
      <c r="P53" s="18">
        <v>2</v>
      </c>
      <c r="Q53" s="18"/>
      <c r="R53" s="18">
        <v>1</v>
      </c>
      <c r="S53" s="18">
        <v>1</v>
      </c>
      <c r="T53" s="3">
        <f t="shared" si="2"/>
        <v>26</v>
      </c>
      <c r="U53" s="3">
        <f t="shared" si="3"/>
        <v>18</v>
      </c>
      <c r="V53" s="24">
        <f t="shared" si="4"/>
        <v>0.76200000000000001</v>
      </c>
      <c r="W53" s="18">
        <v>30</v>
      </c>
      <c r="X53" s="18" t="s">
        <v>20</v>
      </c>
      <c r="Y53" s="18">
        <v>2</v>
      </c>
      <c r="Z53" s="18">
        <v>26</v>
      </c>
      <c r="AA53" s="18" t="s">
        <v>368</v>
      </c>
      <c r="AB53" s="18">
        <v>18</v>
      </c>
      <c r="AC53" s="18" t="s">
        <v>368</v>
      </c>
      <c r="AD53" s="18">
        <v>7.58</v>
      </c>
      <c r="AE53" s="18"/>
      <c r="AF53" s="18"/>
      <c r="AG53" s="18"/>
    </row>
    <row r="54" spans="1:33" hidden="1" x14ac:dyDescent="0.2">
      <c r="A54" s="17">
        <v>39210</v>
      </c>
      <c r="B54" s="22">
        <v>4</v>
      </c>
      <c r="C54" s="18">
        <v>7.0000000000000007E-2</v>
      </c>
      <c r="D54" s="18">
        <v>6.62</v>
      </c>
      <c r="E54" s="18">
        <v>20.3</v>
      </c>
      <c r="F54" s="18">
        <v>0.99399999999999999</v>
      </c>
      <c r="G54" s="18">
        <v>8.6999999999999994E-2</v>
      </c>
      <c r="I54">
        <v>300</v>
      </c>
      <c r="J54" s="43">
        <f>(I54*14.007)*(0.001)</f>
        <v>4.2020999999999997</v>
      </c>
      <c r="K54">
        <v>2.57</v>
      </c>
      <c r="L54" s="43">
        <f t="shared" si="9"/>
        <v>7.9592899999999994E-2</v>
      </c>
      <c r="N54" s="18">
        <v>1</v>
      </c>
      <c r="O54" s="18">
        <v>3</v>
      </c>
      <c r="P54" s="18">
        <v>2</v>
      </c>
      <c r="Q54" s="18"/>
      <c r="R54" s="18">
        <v>3</v>
      </c>
      <c r="S54" s="18">
        <v>1</v>
      </c>
      <c r="T54" s="3">
        <f t="shared" si="2"/>
        <v>19</v>
      </c>
      <c r="U54" s="3">
        <f t="shared" si="3"/>
        <v>17</v>
      </c>
      <c r="V54" s="24">
        <f t="shared" si="4"/>
        <v>0.83819999999999995</v>
      </c>
      <c r="W54" s="18">
        <v>33</v>
      </c>
      <c r="X54" s="18">
        <v>1</v>
      </c>
      <c r="Y54" s="18">
        <v>2</v>
      </c>
      <c r="Z54" s="18">
        <v>19</v>
      </c>
      <c r="AA54" s="18" t="s">
        <v>368</v>
      </c>
      <c r="AB54" s="18">
        <v>17</v>
      </c>
      <c r="AC54" s="18" t="s">
        <v>368</v>
      </c>
      <c r="AD54" s="18">
        <v>8.81</v>
      </c>
      <c r="AE54" s="18"/>
      <c r="AF54" s="18"/>
      <c r="AG54" s="18"/>
    </row>
    <row r="55" spans="1:33" hidden="1" x14ac:dyDescent="0.2">
      <c r="A55" s="17">
        <v>39252</v>
      </c>
      <c r="B55" s="22">
        <v>4</v>
      </c>
      <c r="C55" s="18">
        <v>0.12</v>
      </c>
      <c r="D55" s="18">
        <v>6.9</v>
      </c>
      <c r="E55" s="18">
        <v>16.600000000000001</v>
      </c>
      <c r="F55" s="18">
        <v>5.58</v>
      </c>
      <c r="G55" s="18">
        <v>0.157</v>
      </c>
      <c r="I55">
        <v>208</v>
      </c>
      <c r="J55" s="43">
        <f>(I55*14.007)*(0.001)</f>
        <v>2.913456</v>
      </c>
      <c r="K55">
        <v>1.48</v>
      </c>
      <c r="L55" s="43">
        <f t="shared" si="9"/>
        <v>4.5835599999999997E-2</v>
      </c>
      <c r="N55" s="18">
        <v>3</v>
      </c>
      <c r="O55" s="18">
        <v>1</v>
      </c>
      <c r="P55" s="18"/>
      <c r="Q55" s="18"/>
      <c r="R55" s="18">
        <v>3</v>
      </c>
      <c r="S55" s="18">
        <v>1</v>
      </c>
      <c r="T55" s="3">
        <f t="shared" si="2"/>
        <v>32</v>
      </c>
      <c r="U55" s="3">
        <f t="shared" si="3"/>
        <v>26</v>
      </c>
      <c r="V55" s="24">
        <f t="shared" si="4"/>
        <v>1.0668</v>
      </c>
      <c r="W55" s="18">
        <v>42</v>
      </c>
      <c r="X55" s="18">
        <v>1</v>
      </c>
      <c r="Y55" s="18">
        <v>2</v>
      </c>
      <c r="Z55" s="18">
        <v>32</v>
      </c>
      <c r="AA55" s="18" t="s">
        <v>368</v>
      </c>
      <c r="AB55" s="18">
        <v>26</v>
      </c>
      <c r="AC55" s="18" t="s">
        <v>368</v>
      </c>
      <c r="AD55" s="18">
        <v>11.8</v>
      </c>
      <c r="AE55" s="18"/>
      <c r="AF55" s="18"/>
      <c r="AG55" s="18"/>
    </row>
    <row r="56" spans="1:33" hidden="1" x14ac:dyDescent="0.2">
      <c r="A56" s="19">
        <v>39294</v>
      </c>
      <c r="B56" s="22">
        <v>4</v>
      </c>
      <c r="C56" s="18">
        <v>0.09</v>
      </c>
      <c r="D56" s="18">
        <v>7.11</v>
      </c>
      <c r="E56" s="18">
        <v>116.5</v>
      </c>
      <c r="F56" s="18">
        <v>2.2799999999999998</v>
      </c>
      <c r="G56" s="18">
        <v>0.11</v>
      </c>
      <c r="I56">
        <v>151</v>
      </c>
      <c r="J56" s="43">
        <f t="shared" ref="J56:J65" si="10">(I56*14.007)*(0.001)</f>
        <v>2.1150569999999997</v>
      </c>
      <c r="K56">
        <v>2.41</v>
      </c>
      <c r="L56" s="43">
        <f t="shared" ref="L56:L65" si="11">(K56*30.97)*0.001</f>
        <v>7.4637700000000001E-2</v>
      </c>
      <c r="N56" s="18">
        <v>1</v>
      </c>
      <c r="O56" s="18">
        <v>1</v>
      </c>
      <c r="P56" s="18">
        <v>2</v>
      </c>
      <c r="Q56" s="18"/>
      <c r="R56" s="18">
        <v>7</v>
      </c>
      <c r="S56" s="18">
        <v>5</v>
      </c>
      <c r="T56" s="3">
        <f t="shared" si="2"/>
        <v>32</v>
      </c>
      <c r="U56" s="3">
        <f t="shared" si="3"/>
        <v>27</v>
      </c>
      <c r="V56" s="24">
        <f t="shared" si="4"/>
        <v>0.68579999999999997</v>
      </c>
      <c r="W56" s="18">
        <v>27</v>
      </c>
      <c r="X56" s="18">
        <v>1</v>
      </c>
      <c r="Y56" s="18">
        <v>2</v>
      </c>
      <c r="Z56" s="18">
        <v>32</v>
      </c>
      <c r="AA56" s="18" t="s">
        <v>368</v>
      </c>
      <c r="AB56" s="18">
        <v>27</v>
      </c>
      <c r="AC56" s="18" t="s">
        <v>368</v>
      </c>
      <c r="AD56" s="18">
        <v>9.7100000000000009</v>
      </c>
      <c r="AE56" s="18"/>
      <c r="AF56" s="18"/>
      <c r="AG56" s="18"/>
    </row>
    <row r="57" spans="1:33" hidden="1" x14ac:dyDescent="0.2">
      <c r="A57" s="19">
        <v>39308</v>
      </c>
      <c r="B57" s="22">
        <v>4</v>
      </c>
      <c r="C57" s="18">
        <v>0.12</v>
      </c>
      <c r="D57" s="18">
        <v>7.68</v>
      </c>
      <c r="E57" s="18">
        <v>50.4</v>
      </c>
      <c r="F57" s="18">
        <v>1.71</v>
      </c>
      <c r="G57" s="18">
        <v>0.16400000000000001</v>
      </c>
      <c r="I57">
        <v>178</v>
      </c>
      <c r="J57" s="43">
        <f t="shared" si="10"/>
        <v>2.4932460000000001</v>
      </c>
      <c r="K57">
        <v>2.2599999999999998</v>
      </c>
      <c r="L57" s="43">
        <f t="shared" si="11"/>
        <v>6.9992200000000004E-2</v>
      </c>
      <c r="N57" s="18">
        <v>1</v>
      </c>
      <c r="O57" s="18">
        <v>1</v>
      </c>
      <c r="P57" s="18">
        <v>2</v>
      </c>
      <c r="Q57" s="18"/>
      <c r="R57" s="18">
        <v>7</v>
      </c>
      <c r="S57" s="18">
        <v>1</v>
      </c>
      <c r="T57" s="3">
        <f t="shared" si="2"/>
        <v>31</v>
      </c>
      <c r="U57" s="3">
        <f t="shared" si="3"/>
        <v>28</v>
      </c>
      <c r="V57" s="24">
        <f t="shared" si="4"/>
        <v>0.60959999999999992</v>
      </c>
      <c r="W57" s="18">
        <v>24</v>
      </c>
      <c r="X57" s="18">
        <v>1</v>
      </c>
      <c r="Y57" s="18">
        <v>2</v>
      </c>
      <c r="Z57" s="18">
        <v>31</v>
      </c>
      <c r="AA57" s="18" t="s">
        <v>368</v>
      </c>
      <c r="AB57" s="18">
        <v>28</v>
      </c>
      <c r="AC57" s="18" t="s">
        <v>368</v>
      </c>
      <c r="AD57" s="18">
        <v>11.74</v>
      </c>
      <c r="AE57" s="18"/>
      <c r="AF57" s="18"/>
      <c r="AG57" s="18"/>
    </row>
    <row r="58" spans="1:33" hidden="1" x14ac:dyDescent="0.2">
      <c r="A58" s="19">
        <v>39322</v>
      </c>
      <c r="B58" s="22">
        <v>4</v>
      </c>
      <c r="C58" s="18">
        <v>0.12</v>
      </c>
      <c r="D58" s="18">
        <v>10.18</v>
      </c>
      <c r="E58" s="18">
        <v>38.200000000000003</v>
      </c>
      <c r="F58" s="18">
        <v>1.48</v>
      </c>
      <c r="G58" s="18">
        <v>6.3E-2</v>
      </c>
      <c r="I58">
        <v>213</v>
      </c>
      <c r="J58" s="43">
        <f t="shared" si="10"/>
        <v>2.9834909999999999</v>
      </c>
      <c r="K58">
        <v>1.88</v>
      </c>
      <c r="L58" s="43">
        <f t="shared" si="11"/>
        <v>5.82236E-2</v>
      </c>
      <c r="N58" s="18">
        <v>1</v>
      </c>
      <c r="O58" s="18">
        <v>1</v>
      </c>
      <c r="P58" s="18">
        <v>2</v>
      </c>
      <c r="Q58" s="18"/>
      <c r="R58" s="18">
        <v>2</v>
      </c>
      <c r="S58" s="18">
        <v>1</v>
      </c>
      <c r="T58" s="3">
        <f t="shared" si="2"/>
        <v>32</v>
      </c>
      <c r="U58" s="3">
        <f t="shared" si="3"/>
        <v>27</v>
      </c>
      <c r="V58" s="24">
        <f t="shared" si="4"/>
        <v>0.76200000000000001</v>
      </c>
      <c r="W58" s="18">
        <v>30</v>
      </c>
      <c r="X58" s="18">
        <v>1</v>
      </c>
      <c r="Y58" s="18">
        <v>2</v>
      </c>
      <c r="Z58" s="18">
        <v>32</v>
      </c>
      <c r="AA58" s="18" t="s">
        <v>368</v>
      </c>
      <c r="AB58" s="18">
        <v>27</v>
      </c>
      <c r="AC58" s="18" t="s">
        <v>368</v>
      </c>
      <c r="AD58" s="18">
        <v>7.39</v>
      </c>
      <c r="AE58" s="18"/>
      <c r="AF58" s="18"/>
      <c r="AG58" s="18"/>
    </row>
    <row r="59" spans="1:33" hidden="1" x14ac:dyDescent="0.2">
      <c r="A59" s="19">
        <v>39336</v>
      </c>
      <c r="B59" s="22">
        <v>4</v>
      </c>
      <c r="C59" s="18">
        <v>0.2</v>
      </c>
      <c r="D59" s="18">
        <v>7.98</v>
      </c>
      <c r="E59" s="18">
        <v>59.9</v>
      </c>
      <c r="F59" s="18">
        <v>1.69</v>
      </c>
      <c r="G59" s="18">
        <v>6.8000000000000005E-2</v>
      </c>
      <c r="I59">
        <v>223</v>
      </c>
      <c r="J59" s="43">
        <f t="shared" si="10"/>
        <v>3.123561</v>
      </c>
      <c r="K59">
        <v>2.38</v>
      </c>
      <c r="L59" s="43">
        <f t="shared" si="11"/>
        <v>7.3708599999999985E-2</v>
      </c>
      <c r="N59" s="18">
        <v>1</v>
      </c>
      <c r="O59" s="18">
        <v>5</v>
      </c>
      <c r="P59" s="18">
        <v>3</v>
      </c>
      <c r="Q59" s="18"/>
      <c r="R59" s="18">
        <v>7</v>
      </c>
      <c r="S59" s="18">
        <v>1</v>
      </c>
      <c r="T59" s="3">
        <f t="shared" si="2"/>
        <v>29</v>
      </c>
      <c r="U59" s="3">
        <f t="shared" si="3"/>
        <v>27</v>
      </c>
      <c r="V59" s="24">
        <f t="shared" si="4"/>
        <v>0.83819999999999995</v>
      </c>
      <c r="W59" s="18">
        <v>33</v>
      </c>
      <c r="X59" s="18">
        <v>1</v>
      </c>
      <c r="Y59" s="18">
        <v>3</v>
      </c>
      <c r="Z59" s="18">
        <v>29</v>
      </c>
      <c r="AA59" s="18" t="s">
        <v>368</v>
      </c>
      <c r="AB59" s="18">
        <v>27</v>
      </c>
      <c r="AC59" s="18" t="s">
        <v>368</v>
      </c>
      <c r="AD59" s="18">
        <v>6.5</v>
      </c>
      <c r="AE59" s="18"/>
      <c r="AF59" s="18"/>
      <c r="AG59" s="18"/>
    </row>
    <row r="60" spans="1:33" hidden="1" x14ac:dyDescent="0.2">
      <c r="A60" s="19">
        <v>39350</v>
      </c>
      <c r="B60" s="22">
        <v>4</v>
      </c>
      <c r="C60" s="18">
        <v>0.76</v>
      </c>
      <c r="D60" s="18">
        <v>7.16</v>
      </c>
      <c r="E60" s="18">
        <v>42.6</v>
      </c>
      <c r="F60" s="18">
        <v>6.9000000000000006E-2</v>
      </c>
      <c r="G60" s="18">
        <v>0.97099999999999997</v>
      </c>
      <c r="I60">
        <v>233</v>
      </c>
      <c r="J60" s="43">
        <f t="shared" si="10"/>
        <v>3.2636309999999997</v>
      </c>
      <c r="K60">
        <v>1.73</v>
      </c>
      <c r="L60" s="43">
        <f t="shared" si="11"/>
        <v>5.3578100000000003E-2</v>
      </c>
      <c r="N60" s="18">
        <v>1</v>
      </c>
      <c r="O60" s="18">
        <v>1</v>
      </c>
      <c r="P60" s="18">
        <v>2</v>
      </c>
      <c r="Q60" s="18"/>
      <c r="R60" s="18">
        <v>7</v>
      </c>
      <c r="S60" s="18">
        <v>1</v>
      </c>
      <c r="T60" s="3">
        <f t="shared" si="2"/>
        <v>27</v>
      </c>
      <c r="U60" s="3">
        <f t="shared" si="3"/>
        <v>23</v>
      </c>
      <c r="V60" s="24">
        <f t="shared" si="4"/>
        <v>0.68579999999999997</v>
      </c>
      <c r="W60" s="18">
        <v>27</v>
      </c>
      <c r="X60" s="18">
        <v>1</v>
      </c>
      <c r="Y60" s="18">
        <v>2</v>
      </c>
      <c r="Z60" s="18">
        <v>27</v>
      </c>
      <c r="AA60" s="18" t="s">
        <v>368</v>
      </c>
      <c r="AB60" s="18">
        <v>23</v>
      </c>
      <c r="AC60" s="18" t="s">
        <v>368</v>
      </c>
      <c r="AD60" s="18" t="s">
        <v>20</v>
      </c>
      <c r="AE60" s="18"/>
      <c r="AF60" s="18"/>
      <c r="AG60" s="18"/>
    </row>
    <row r="61" spans="1:33" hidden="1" x14ac:dyDescent="0.2">
      <c r="A61" s="19">
        <v>39364</v>
      </c>
      <c r="B61" s="22">
        <v>4</v>
      </c>
      <c r="C61" s="18">
        <v>0.5</v>
      </c>
      <c r="D61" s="18">
        <v>7.82</v>
      </c>
      <c r="E61" s="18">
        <v>77</v>
      </c>
      <c r="F61" s="18">
        <v>0.89800000000000002</v>
      </c>
      <c r="G61" s="18">
        <v>8.7999999999999995E-2</v>
      </c>
      <c r="I61">
        <v>241</v>
      </c>
      <c r="J61" s="43">
        <f t="shared" si="10"/>
        <v>3.3756870000000001</v>
      </c>
      <c r="K61">
        <v>2.64</v>
      </c>
      <c r="L61" s="43">
        <f t="shared" si="11"/>
        <v>8.1760800000000008E-2</v>
      </c>
      <c r="N61" s="18">
        <v>1</v>
      </c>
      <c r="O61" s="18">
        <v>1</v>
      </c>
      <c r="P61" s="18">
        <v>1</v>
      </c>
      <c r="Q61" s="18"/>
      <c r="R61" s="18">
        <v>3</v>
      </c>
      <c r="S61" s="18">
        <v>1</v>
      </c>
      <c r="T61" s="3">
        <f t="shared" si="2"/>
        <v>30</v>
      </c>
      <c r="U61" s="3">
        <f t="shared" si="3"/>
        <v>24</v>
      </c>
      <c r="V61" s="24">
        <f t="shared" si="4"/>
        <v>0.60959999999999992</v>
      </c>
      <c r="W61" s="18">
        <v>24</v>
      </c>
      <c r="X61" s="18">
        <v>1</v>
      </c>
      <c r="Y61" s="18">
        <v>1</v>
      </c>
      <c r="Z61" s="18">
        <v>30</v>
      </c>
      <c r="AA61" s="18" t="s">
        <v>368</v>
      </c>
      <c r="AB61" s="18">
        <v>24</v>
      </c>
      <c r="AC61" s="18" t="s">
        <v>368</v>
      </c>
      <c r="AD61" s="18">
        <v>13.57</v>
      </c>
      <c r="AE61" s="18"/>
      <c r="AF61" s="18"/>
      <c r="AG61" s="18"/>
    </row>
    <row r="62" spans="1:33" hidden="1" x14ac:dyDescent="0.2">
      <c r="A62" s="19">
        <v>39378</v>
      </c>
      <c r="B62" s="22">
        <v>4</v>
      </c>
      <c r="C62" s="18">
        <v>0.54</v>
      </c>
      <c r="D62" s="18">
        <v>6.55</v>
      </c>
      <c r="E62" s="18">
        <v>58</v>
      </c>
      <c r="F62" s="18">
        <v>3.41</v>
      </c>
      <c r="G62" s="18">
        <v>4.9000000000000002E-2</v>
      </c>
      <c r="I62">
        <v>254</v>
      </c>
      <c r="J62" s="43">
        <f t="shared" si="10"/>
        <v>3.5577779999999999</v>
      </c>
      <c r="K62">
        <v>3.26</v>
      </c>
      <c r="L62" s="43">
        <f t="shared" si="11"/>
        <v>0.1009622</v>
      </c>
      <c r="N62" s="18">
        <v>1</v>
      </c>
      <c r="O62" s="18">
        <v>2</v>
      </c>
      <c r="P62" s="18">
        <v>3</v>
      </c>
      <c r="Q62" s="18"/>
      <c r="R62" s="18">
        <v>7</v>
      </c>
      <c r="S62" s="18">
        <v>1</v>
      </c>
      <c r="T62" s="3">
        <f t="shared" si="2"/>
        <v>24</v>
      </c>
      <c r="U62" s="3">
        <f t="shared" si="3"/>
        <v>21</v>
      </c>
      <c r="V62" s="24">
        <f t="shared" si="4"/>
        <v>0.76200000000000001</v>
      </c>
      <c r="W62" s="18">
        <v>30</v>
      </c>
      <c r="X62" s="18">
        <v>1</v>
      </c>
      <c r="Y62" s="18">
        <v>2</v>
      </c>
      <c r="Z62" s="18">
        <v>24</v>
      </c>
      <c r="AA62" s="18" t="s">
        <v>368</v>
      </c>
      <c r="AB62" s="18">
        <v>21</v>
      </c>
      <c r="AC62" s="18" t="s">
        <v>368</v>
      </c>
      <c r="AD62" s="18">
        <v>0.69</v>
      </c>
      <c r="AE62" s="18"/>
      <c r="AF62" s="18"/>
      <c r="AG62" s="18"/>
    </row>
    <row r="63" spans="1:33" hidden="1" x14ac:dyDescent="0.2">
      <c r="A63" s="19">
        <v>39392</v>
      </c>
      <c r="B63" s="22">
        <v>4</v>
      </c>
      <c r="C63" s="18">
        <v>0.66</v>
      </c>
      <c r="D63" s="18">
        <v>6.53</v>
      </c>
      <c r="E63" s="18">
        <v>24.8</v>
      </c>
      <c r="F63" s="18">
        <v>0.748</v>
      </c>
      <c r="G63" s="18" t="s">
        <v>20</v>
      </c>
      <c r="I63">
        <v>250</v>
      </c>
      <c r="J63" s="43">
        <f t="shared" si="10"/>
        <v>3.5017499999999999</v>
      </c>
      <c r="K63">
        <v>1.77</v>
      </c>
      <c r="L63" s="43">
        <f t="shared" si="11"/>
        <v>5.4816899999999995E-2</v>
      </c>
      <c r="N63" s="18">
        <v>3</v>
      </c>
      <c r="O63" s="18">
        <v>2</v>
      </c>
      <c r="P63" s="18">
        <v>2</v>
      </c>
      <c r="Q63" s="18"/>
      <c r="R63" s="18">
        <v>7</v>
      </c>
      <c r="S63" s="18">
        <v>4</v>
      </c>
      <c r="T63" s="3">
        <f t="shared" si="2"/>
        <v>14</v>
      </c>
      <c r="U63" s="3">
        <f t="shared" si="3"/>
        <v>14</v>
      </c>
      <c r="V63" s="24">
        <f t="shared" si="4"/>
        <v>0.76200000000000001</v>
      </c>
      <c r="W63" s="18">
        <v>30</v>
      </c>
      <c r="X63" s="18">
        <v>1</v>
      </c>
      <c r="Y63" s="18">
        <v>2</v>
      </c>
      <c r="Z63" s="18">
        <v>14</v>
      </c>
      <c r="AA63" s="18" t="s">
        <v>368</v>
      </c>
      <c r="AB63" s="18">
        <v>14</v>
      </c>
      <c r="AC63" s="18" t="s">
        <v>368</v>
      </c>
      <c r="AD63" s="18">
        <v>13.97</v>
      </c>
      <c r="AE63" s="18"/>
      <c r="AF63" s="18"/>
      <c r="AG63" s="18"/>
    </row>
    <row r="64" spans="1:33" hidden="1" x14ac:dyDescent="0.2">
      <c r="A64" s="19">
        <v>39405</v>
      </c>
      <c r="B64" s="22">
        <v>4</v>
      </c>
      <c r="C64" s="18">
        <v>0.85</v>
      </c>
      <c r="D64" s="18">
        <v>7</v>
      </c>
      <c r="E64" s="18">
        <v>11.3</v>
      </c>
      <c r="F64" s="18">
        <v>4.8999999999999998E-3</v>
      </c>
      <c r="G64" s="18">
        <v>5.1999999999999998E-2</v>
      </c>
      <c r="I64">
        <v>334</v>
      </c>
      <c r="J64" s="43">
        <f t="shared" si="10"/>
        <v>4.6783380000000001</v>
      </c>
      <c r="K64">
        <v>1.41</v>
      </c>
      <c r="L64" s="43">
        <f t="shared" si="11"/>
        <v>4.3667699999999997E-2</v>
      </c>
      <c r="N64" s="18">
        <v>3</v>
      </c>
      <c r="O64" s="18">
        <v>3</v>
      </c>
      <c r="P64" s="18">
        <v>2</v>
      </c>
      <c r="Q64" s="18"/>
      <c r="R64" s="18">
        <v>3</v>
      </c>
      <c r="S64" s="18">
        <v>2</v>
      </c>
      <c r="T64" s="3">
        <f t="shared" si="2"/>
        <v>17</v>
      </c>
      <c r="U64" s="3">
        <f t="shared" si="3"/>
        <v>11</v>
      </c>
      <c r="V64" s="24">
        <f t="shared" si="4"/>
        <v>1.0413999999999999</v>
      </c>
      <c r="W64" s="18">
        <v>41</v>
      </c>
      <c r="X64" s="18">
        <v>1</v>
      </c>
      <c r="Y64" s="18">
        <v>2</v>
      </c>
      <c r="Z64" s="18">
        <v>17</v>
      </c>
      <c r="AA64" s="18" t="s">
        <v>368</v>
      </c>
      <c r="AB64" s="18">
        <v>11</v>
      </c>
      <c r="AC64" s="18" t="s">
        <v>368</v>
      </c>
      <c r="AD64" s="18">
        <v>9.9</v>
      </c>
      <c r="AE64" s="18"/>
      <c r="AF64" s="18"/>
      <c r="AG64" s="18"/>
    </row>
    <row r="65" spans="1:33" hidden="1" x14ac:dyDescent="0.2">
      <c r="A65" s="19">
        <v>39420</v>
      </c>
      <c r="B65" s="22">
        <v>4</v>
      </c>
      <c r="C65" s="18">
        <v>0.43</v>
      </c>
      <c r="D65" s="18">
        <v>6.39</v>
      </c>
      <c r="E65" s="18">
        <v>14.7</v>
      </c>
      <c r="F65" s="18">
        <v>1.26E-2</v>
      </c>
      <c r="G65" s="18">
        <v>9.7000000000000003E-2</v>
      </c>
      <c r="I65">
        <v>348</v>
      </c>
      <c r="J65" s="43">
        <f t="shared" si="10"/>
        <v>4.8744360000000002</v>
      </c>
      <c r="K65">
        <v>2.0099999999999998</v>
      </c>
      <c r="L65" s="43">
        <f t="shared" si="11"/>
        <v>6.2249699999999991E-2</v>
      </c>
      <c r="N65" s="18">
        <v>3</v>
      </c>
      <c r="O65" s="18">
        <v>1</v>
      </c>
      <c r="P65" s="18">
        <v>3</v>
      </c>
      <c r="Q65" s="18"/>
      <c r="R65" s="18">
        <v>7</v>
      </c>
      <c r="S65" s="18">
        <v>2</v>
      </c>
      <c r="T65" s="3">
        <f t="shared" si="2"/>
        <v>1</v>
      </c>
      <c r="U65" s="3">
        <f t="shared" si="3"/>
        <v>7</v>
      </c>
      <c r="V65" s="24">
        <f t="shared" si="4"/>
        <v>0.91439999999999999</v>
      </c>
      <c r="W65" s="18">
        <v>36</v>
      </c>
      <c r="X65" s="18" t="s">
        <v>20</v>
      </c>
      <c r="Y65" s="18">
        <v>2</v>
      </c>
      <c r="Z65" s="18">
        <v>1</v>
      </c>
      <c r="AA65" s="18" t="s">
        <v>368</v>
      </c>
      <c r="AB65" s="18">
        <v>7</v>
      </c>
      <c r="AC65" s="18" t="s">
        <v>368</v>
      </c>
      <c r="AD65" s="18">
        <v>7.82</v>
      </c>
      <c r="AE65" s="18"/>
      <c r="AF65" s="18"/>
      <c r="AG65" s="18"/>
    </row>
    <row r="66" spans="1:33" hidden="1" x14ac:dyDescent="0.2">
      <c r="A66" s="17">
        <v>39182</v>
      </c>
      <c r="B66" s="22">
        <v>5</v>
      </c>
      <c r="C66" s="18">
        <v>0.06</v>
      </c>
      <c r="D66" s="18">
        <v>6</v>
      </c>
      <c r="E66" s="18">
        <v>4.3</v>
      </c>
      <c r="F66" s="18">
        <v>5.8</v>
      </c>
      <c r="G66" s="18">
        <v>0.14399999999999999</v>
      </c>
      <c r="I66">
        <v>278</v>
      </c>
      <c r="J66" s="43">
        <f t="shared" ref="J66:J71" si="12">(I66*14.007)*(0.001)</f>
        <v>3.8939460000000001</v>
      </c>
      <c r="K66">
        <v>0.62</v>
      </c>
      <c r="L66" s="43">
        <f t="shared" ref="L66:L71" si="13">(K66*30.97)*0.001</f>
        <v>1.92014E-2</v>
      </c>
      <c r="N66" s="18">
        <v>5</v>
      </c>
      <c r="O66" s="18">
        <v>2</v>
      </c>
      <c r="P66" s="18">
        <v>2</v>
      </c>
      <c r="Q66" s="18"/>
      <c r="R66" s="18">
        <v>8</v>
      </c>
      <c r="S66" s="18">
        <v>1</v>
      </c>
      <c r="T66" s="3">
        <f t="shared" si="2"/>
        <v>8</v>
      </c>
      <c r="U66" s="3">
        <f t="shared" si="3"/>
        <v>7</v>
      </c>
      <c r="V66" s="24">
        <f t="shared" si="4"/>
        <v>1.524</v>
      </c>
      <c r="W66" s="18">
        <v>60</v>
      </c>
      <c r="X66" s="18">
        <v>2</v>
      </c>
      <c r="Y66" s="18">
        <v>2</v>
      </c>
      <c r="Z66" s="18">
        <v>8</v>
      </c>
      <c r="AA66" s="18" t="s">
        <v>368</v>
      </c>
      <c r="AB66" s="18">
        <v>7</v>
      </c>
      <c r="AC66" s="18" t="s">
        <v>368</v>
      </c>
      <c r="AD66" s="18">
        <v>10.89</v>
      </c>
      <c r="AE66" s="18"/>
      <c r="AF66" s="18"/>
      <c r="AG66" s="18"/>
    </row>
    <row r="67" spans="1:33" hidden="1" x14ac:dyDescent="0.2">
      <c r="A67" s="17">
        <v>39196</v>
      </c>
      <c r="B67" s="22">
        <v>5</v>
      </c>
      <c r="C67" s="18">
        <v>0.05</v>
      </c>
      <c r="D67" s="18">
        <v>6.45</v>
      </c>
      <c r="E67" s="18">
        <v>7.4</v>
      </c>
      <c r="F67" s="18">
        <v>4.92</v>
      </c>
      <c r="G67" s="18">
        <v>0.115</v>
      </c>
      <c r="I67">
        <v>249</v>
      </c>
      <c r="J67" s="43">
        <f t="shared" si="12"/>
        <v>3.487743</v>
      </c>
      <c r="K67">
        <v>1.1399999999999999</v>
      </c>
      <c r="L67" s="43">
        <f t="shared" si="13"/>
        <v>3.5305799999999998E-2</v>
      </c>
      <c r="N67" s="18">
        <v>5</v>
      </c>
      <c r="O67" s="18">
        <v>2</v>
      </c>
      <c r="P67" s="18">
        <v>2</v>
      </c>
      <c r="Q67" s="18"/>
      <c r="R67" s="18">
        <v>6</v>
      </c>
      <c r="S67" s="18">
        <v>2</v>
      </c>
      <c r="T67" s="3">
        <f t="shared" ref="T67:T130" si="14">IF(Z67&gt;0,IF(AA67="F",((Z67-32)*5/9),Z67),IF(Z67&lt;0,IF(AA67="F",((Z67-32)*5/9),Z67)," "))</f>
        <v>27</v>
      </c>
      <c r="U67" s="3">
        <f t="shared" ref="U67:U130" si="15">IF(AB67&gt;0,IF(AC67="F",((AB67-32)*5/9),AB67),IF(AB67&lt;0,IF(AC67="F",((AB67-32)*5/9),AB67)," "))</f>
        <v>15</v>
      </c>
      <c r="V67" s="24">
        <f t="shared" ref="V67:V130" si="16">W67*0.0254</f>
        <v>1.524</v>
      </c>
      <c r="W67" s="18">
        <v>60</v>
      </c>
      <c r="X67" s="18">
        <v>1</v>
      </c>
      <c r="Y67" s="18">
        <v>2</v>
      </c>
      <c r="Z67" s="18">
        <v>27</v>
      </c>
      <c r="AA67" s="18" t="s">
        <v>368</v>
      </c>
      <c r="AB67" s="18">
        <v>15</v>
      </c>
      <c r="AC67" s="18" t="s">
        <v>368</v>
      </c>
      <c r="AD67" s="18">
        <v>9.6999999999999993</v>
      </c>
      <c r="AE67" s="18"/>
      <c r="AF67" s="18"/>
      <c r="AG67" s="18"/>
    </row>
    <row r="68" spans="1:33" hidden="1" x14ac:dyDescent="0.2">
      <c r="A68" s="17">
        <v>39210</v>
      </c>
      <c r="B68" s="22">
        <v>5</v>
      </c>
      <c r="C68" s="18">
        <v>0.18</v>
      </c>
      <c r="D68" s="18">
        <v>7.53</v>
      </c>
      <c r="E68" s="18">
        <v>5</v>
      </c>
      <c r="F68" s="18">
        <v>1.36</v>
      </c>
      <c r="G68" s="18">
        <v>4.9000000000000002E-2</v>
      </c>
      <c r="I68">
        <v>251</v>
      </c>
      <c r="J68" s="43">
        <f t="shared" si="12"/>
        <v>3.5157570000000002</v>
      </c>
      <c r="K68">
        <v>0.63</v>
      </c>
      <c r="L68" s="43">
        <f t="shared" si="13"/>
        <v>1.95111E-2</v>
      </c>
      <c r="N68" s="18">
        <v>5</v>
      </c>
      <c r="O68" s="18">
        <v>2</v>
      </c>
      <c r="P68" s="18">
        <v>2</v>
      </c>
      <c r="Q68" s="18"/>
      <c r="R68" s="18">
        <v>2</v>
      </c>
      <c r="S68" s="18">
        <v>3</v>
      </c>
      <c r="T68" s="3">
        <f t="shared" si="14"/>
        <v>19</v>
      </c>
      <c r="U68" s="3">
        <f t="shared" si="15"/>
        <v>14</v>
      </c>
      <c r="V68" s="24">
        <f t="shared" si="16"/>
        <v>1.524</v>
      </c>
      <c r="W68" s="18">
        <v>60</v>
      </c>
      <c r="X68" s="18">
        <v>2</v>
      </c>
      <c r="Y68" s="18">
        <v>2</v>
      </c>
      <c r="Z68" s="18">
        <v>19</v>
      </c>
      <c r="AA68" s="18" t="s">
        <v>368</v>
      </c>
      <c r="AB68" s="18">
        <v>14</v>
      </c>
      <c r="AC68" s="18" t="s">
        <v>368</v>
      </c>
      <c r="AD68" s="18">
        <v>10.199999999999999</v>
      </c>
      <c r="AE68" s="18"/>
      <c r="AF68" s="18"/>
      <c r="AG68" s="18"/>
    </row>
    <row r="69" spans="1:33" hidden="1" x14ac:dyDescent="0.2">
      <c r="A69" s="17">
        <v>39224</v>
      </c>
      <c r="B69" s="22">
        <v>5</v>
      </c>
      <c r="C69" s="18">
        <v>0.15</v>
      </c>
      <c r="D69" s="18">
        <v>7.3</v>
      </c>
      <c r="E69" s="18">
        <v>5.3</v>
      </c>
      <c r="F69" s="18">
        <v>5.3</v>
      </c>
      <c r="G69" s="18">
        <v>5.3999999999999999E-2</v>
      </c>
      <c r="I69">
        <v>239</v>
      </c>
      <c r="J69" s="43">
        <f t="shared" si="12"/>
        <v>3.3476729999999999</v>
      </c>
      <c r="K69">
        <v>0.87</v>
      </c>
      <c r="L69" s="43">
        <f t="shared" si="13"/>
        <v>2.69439E-2</v>
      </c>
      <c r="N69" s="18">
        <v>5</v>
      </c>
      <c r="O69" s="18">
        <v>1</v>
      </c>
      <c r="P69" s="18">
        <v>2</v>
      </c>
      <c r="Q69" s="18"/>
      <c r="R69" s="18">
        <v>4</v>
      </c>
      <c r="S69" s="18">
        <v>3</v>
      </c>
      <c r="T69" s="3">
        <f t="shared" si="14"/>
        <v>26</v>
      </c>
      <c r="U69" s="3">
        <f t="shared" si="15"/>
        <v>16</v>
      </c>
      <c r="V69" s="24">
        <f t="shared" si="16"/>
        <v>1.3715999999999999</v>
      </c>
      <c r="W69" s="18">
        <f>4.5*12</f>
        <v>54</v>
      </c>
      <c r="X69" s="18">
        <v>1</v>
      </c>
      <c r="Y69" s="18">
        <v>2</v>
      </c>
      <c r="Z69" s="18">
        <v>26</v>
      </c>
      <c r="AA69" s="18" t="s">
        <v>368</v>
      </c>
      <c r="AB69" s="18">
        <v>16</v>
      </c>
      <c r="AC69" s="18" t="s">
        <v>368</v>
      </c>
      <c r="AD69" s="18">
        <v>10.15</v>
      </c>
      <c r="AE69" s="18"/>
      <c r="AF69" s="18"/>
      <c r="AG69" s="18"/>
    </row>
    <row r="70" spans="1:33" hidden="1" x14ac:dyDescent="0.2">
      <c r="A70" s="19">
        <v>39238</v>
      </c>
      <c r="B70" s="22">
        <v>5</v>
      </c>
      <c r="C70" s="18">
        <v>7.0000000000000007E-2</v>
      </c>
      <c r="D70" s="18">
        <v>6.66</v>
      </c>
      <c r="E70" s="18">
        <v>8.5</v>
      </c>
      <c r="F70" s="18">
        <v>5.5</v>
      </c>
      <c r="G70" s="18">
        <v>4.8000000000000001E-2</v>
      </c>
      <c r="I70">
        <v>192</v>
      </c>
      <c r="J70" s="43">
        <f t="shared" si="12"/>
        <v>2.6893440000000002</v>
      </c>
      <c r="K70">
        <v>1.04</v>
      </c>
      <c r="L70" s="43">
        <f t="shared" si="13"/>
        <v>3.2208799999999996E-2</v>
      </c>
      <c r="N70" s="18">
        <v>5</v>
      </c>
      <c r="O70" s="18">
        <v>2</v>
      </c>
      <c r="P70" s="18">
        <v>2</v>
      </c>
      <c r="Q70" s="18"/>
      <c r="R70" s="18">
        <v>7</v>
      </c>
      <c r="S70" s="18">
        <v>5</v>
      </c>
      <c r="T70" s="3">
        <f t="shared" si="14"/>
        <v>30</v>
      </c>
      <c r="U70" s="3">
        <f t="shared" si="15"/>
        <v>21</v>
      </c>
      <c r="V70" s="24">
        <f t="shared" si="16"/>
        <v>1.6001999999999998</v>
      </c>
      <c r="W70" s="18">
        <v>63</v>
      </c>
      <c r="X70" s="18">
        <v>2</v>
      </c>
      <c r="Y70" s="18">
        <v>2</v>
      </c>
      <c r="Z70" s="18">
        <v>30</v>
      </c>
      <c r="AA70" s="18" t="s">
        <v>368</v>
      </c>
      <c r="AB70" s="18">
        <v>21</v>
      </c>
      <c r="AC70" s="18" t="s">
        <v>368</v>
      </c>
      <c r="AD70" s="18">
        <v>9.35</v>
      </c>
      <c r="AE70" s="18"/>
      <c r="AF70" s="18"/>
      <c r="AG70" s="18"/>
    </row>
    <row r="71" spans="1:33" hidden="1" x14ac:dyDescent="0.2">
      <c r="A71" s="19">
        <v>39252</v>
      </c>
      <c r="B71" s="22">
        <v>5</v>
      </c>
      <c r="C71" s="18">
        <v>0.02</v>
      </c>
      <c r="D71" s="18">
        <v>8.73</v>
      </c>
      <c r="E71" s="18">
        <v>2.4</v>
      </c>
      <c r="F71" s="18">
        <v>7.31</v>
      </c>
      <c r="G71" s="18">
        <v>0.06</v>
      </c>
      <c r="I71">
        <v>113</v>
      </c>
      <c r="J71" s="43">
        <f t="shared" si="12"/>
        <v>1.5827910000000001</v>
      </c>
      <c r="K71">
        <v>0.95</v>
      </c>
      <c r="L71" s="43">
        <f t="shared" si="13"/>
        <v>2.94215E-2</v>
      </c>
      <c r="N71" s="18">
        <v>5</v>
      </c>
      <c r="O71" s="18">
        <v>1</v>
      </c>
      <c r="P71" s="18">
        <v>2</v>
      </c>
      <c r="Q71" s="18"/>
      <c r="R71" s="18">
        <v>4</v>
      </c>
      <c r="S71" s="18">
        <v>1</v>
      </c>
      <c r="T71" s="3">
        <f t="shared" si="14"/>
        <v>31</v>
      </c>
      <c r="U71" s="3">
        <f t="shared" si="15"/>
        <v>23</v>
      </c>
      <c r="V71" s="24">
        <f t="shared" si="16"/>
        <v>1.524</v>
      </c>
      <c r="W71" s="18">
        <v>60</v>
      </c>
      <c r="X71" s="18">
        <v>2</v>
      </c>
      <c r="Y71" s="18">
        <v>2</v>
      </c>
      <c r="Z71" s="18">
        <v>31</v>
      </c>
      <c r="AA71" s="18" t="s">
        <v>368</v>
      </c>
      <c r="AB71" s="18">
        <v>23</v>
      </c>
      <c r="AC71" s="18" t="s">
        <v>368</v>
      </c>
      <c r="AD71" s="18">
        <v>14.05</v>
      </c>
      <c r="AE71" s="18"/>
      <c r="AF71" s="18"/>
      <c r="AG71" s="18"/>
    </row>
    <row r="72" spans="1:33" hidden="1" x14ac:dyDescent="0.2">
      <c r="A72" s="19">
        <v>39282</v>
      </c>
      <c r="B72" s="22">
        <v>5</v>
      </c>
      <c r="C72" s="18">
        <v>0.08</v>
      </c>
      <c r="D72" s="18">
        <v>9.8000000000000007</v>
      </c>
      <c r="E72" s="18">
        <v>4.5999999999999996</v>
      </c>
      <c r="F72" s="18">
        <v>9.6999999999999993</v>
      </c>
      <c r="G72" s="18">
        <v>6.4000000000000001E-2</v>
      </c>
      <c r="N72" s="18">
        <v>5</v>
      </c>
      <c r="O72" s="18">
        <v>2</v>
      </c>
      <c r="P72" s="18">
        <v>2</v>
      </c>
      <c r="Q72" s="18"/>
      <c r="R72" s="18">
        <v>2</v>
      </c>
      <c r="S72" s="18">
        <v>3</v>
      </c>
      <c r="T72" s="3">
        <f t="shared" si="14"/>
        <v>29</v>
      </c>
      <c r="U72" s="3">
        <f t="shared" si="15"/>
        <v>25</v>
      </c>
      <c r="V72" s="24">
        <f t="shared" si="16"/>
        <v>1.524</v>
      </c>
      <c r="W72" s="18">
        <v>60</v>
      </c>
      <c r="X72" s="18">
        <v>2</v>
      </c>
      <c r="Y72" s="18">
        <v>2</v>
      </c>
      <c r="Z72" s="18">
        <v>29</v>
      </c>
      <c r="AA72" s="18" t="s">
        <v>368</v>
      </c>
      <c r="AB72" s="18">
        <v>25</v>
      </c>
      <c r="AC72" s="18" t="s">
        <v>368</v>
      </c>
      <c r="AD72" s="18">
        <v>12.69</v>
      </c>
      <c r="AE72" s="18"/>
      <c r="AF72" s="18"/>
      <c r="AG72" s="18"/>
    </row>
    <row r="73" spans="1:33" hidden="1" x14ac:dyDescent="0.2">
      <c r="A73" s="19">
        <v>39294</v>
      </c>
      <c r="B73" s="22">
        <v>5</v>
      </c>
      <c r="C73" s="18">
        <v>0.06</v>
      </c>
      <c r="D73" s="18">
        <v>7.1</v>
      </c>
      <c r="E73" s="18">
        <v>83.7</v>
      </c>
      <c r="F73" s="18">
        <v>0.32600000000000001</v>
      </c>
      <c r="G73" s="18">
        <v>9.2999999999999999E-2</v>
      </c>
      <c r="I73">
        <v>37.4</v>
      </c>
      <c r="J73" s="43">
        <f t="shared" ref="J73:J80" si="17">(I73*14.007)*(0.001)</f>
        <v>0.52386180000000004</v>
      </c>
      <c r="K73">
        <v>0.82</v>
      </c>
      <c r="L73" s="43">
        <f t="shared" ref="L73:L80" si="18">(K73*30.97)*0.001</f>
        <v>2.5395399999999999E-2</v>
      </c>
      <c r="N73" s="18">
        <v>5</v>
      </c>
      <c r="O73" s="18">
        <v>1</v>
      </c>
      <c r="P73" s="18">
        <v>2</v>
      </c>
      <c r="Q73" s="18"/>
      <c r="R73" s="18">
        <v>3</v>
      </c>
      <c r="S73" s="18">
        <v>4</v>
      </c>
      <c r="T73" s="3">
        <f t="shared" si="14"/>
        <v>27</v>
      </c>
      <c r="U73" s="3">
        <f t="shared" si="15"/>
        <v>23</v>
      </c>
      <c r="V73" s="24">
        <f t="shared" si="16"/>
        <v>1.9811999999999999</v>
      </c>
      <c r="W73" s="18">
        <f>6.5*12</f>
        <v>78</v>
      </c>
      <c r="X73" s="18">
        <v>2</v>
      </c>
      <c r="Y73" s="18">
        <v>2</v>
      </c>
      <c r="Z73" s="18">
        <v>27</v>
      </c>
      <c r="AA73" s="18" t="s">
        <v>368</v>
      </c>
      <c r="AB73" s="18">
        <v>23</v>
      </c>
      <c r="AC73" s="18" t="s">
        <v>368</v>
      </c>
      <c r="AD73" s="18">
        <v>8.51</v>
      </c>
      <c r="AE73" s="18"/>
      <c r="AF73" s="18"/>
      <c r="AG73" s="18"/>
    </row>
    <row r="74" spans="1:33" hidden="1" x14ac:dyDescent="0.2">
      <c r="A74" s="19">
        <v>39308</v>
      </c>
      <c r="B74" s="22">
        <v>5</v>
      </c>
      <c r="C74" s="18">
        <v>7.0000000000000007E-2</v>
      </c>
      <c r="D74" s="18">
        <v>7.49</v>
      </c>
      <c r="E74" s="18">
        <v>6.7</v>
      </c>
      <c r="F74" s="18">
        <v>0.33600000000000002</v>
      </c>
      <c r="G74" s="18">
        <v>0.17199999999999999</v>
      </c>
      <c r="I74">
        <v>37.799999999999997</v>
      </c>
      <c r="J74" s="43">
        <f t="shared" si="17"/>
        <v>0.52946459999999995</v>
      </c>
      <c r="K74">
        <v>1.25</v>
      </c>
      <c r="L74" s="43">
        <f t="shared" si="18"/>
        <v>3.8712499999999997E-2</v>
      </c>
      <c r="N74" s="18">
        <v>5</v>
      </c>
      <c r="O74" s="18">
        <v>1</v>
      </c>
      <c r="P74" s="18">
        <v>1</v>
      </c>
      <c r="Q74" s="18"/>
      <c r="R74" s="18">
        <v>7</v>
      </c>
      <c r="S74" s="18">
        <v>3</v>
      </c>
      <c r="T74" s="3">
        <f t="shared" si="14"/>
        <v>31</v>
      </c>
      <c r="U74" s="3">
        <f t="shared" si="15"/>
        <v>23.5</v>
      </c>
      <c r="V74" s="24">
        <f t="shared" si="16"/>
        <v>1.524</v>
      </c>
      <c r="W74" s="18">
        <v>60</v>
      </c>
      <c r="X74" s="18">
        <v>2</v>
      </c>
      <c r="Y74" s="18">
        <v>1</v>
      </c>
      <c r="Z74" s="18">
        <v>31</v>
      </c>
      <c r="AA74" s="18" t="s">
        <v>368</v>
      </c>
      <c r="AB74" s="18">
        <v>23.5</v>
      </c>
      <c r="AC74" s="18" t="s">
        <v>368</v>
      </c>
      <c r="AD74" s="18">
        <v>8.1199999999999992</v>
      </c>
      <c r="AE74" s="18"/>
      <c r="AF74" s="18"/>
      <c r="AG74" s="18"/>
    </row>
    <row r="75" spans="1:33" hidden="1" x14ac:dyDescent="0.2">
      <c r="A75" s="19">
        <v>39322</v>
      </c>
      <c r="B75" s="22">
        <v>5</v>
      </c>
      <c r="C75" s="18">
        <v>0.25</v>
      </c>
      <c r="D75" s="18">
        <v>10.199999999999999</v>
      </c>
      <c r="E75" s="18">
        <v>4.9000000000000004</v>
      </c>
      <c r="F75" s="18">
        <v>0.14499999999999999</v>
      </c>
      <c r="G75" s="18">
        <v>0.124</v>
      </c>
      <c r="I75">
        <v>25.7</v>
      </c>
      <c r="J75" s="43">
        <f t="shared" si="17"/>
        <v>0.35997990000000002</v>
      </c>
      <c r="K75">
        <v>0.55000000000000004</v>
      </c>
      <c r="L75" s="43">
        <f t="shared" si="18"/>
        <v>1.70335E-2</v>
      </c>
      <c r="N75" s="18">
        <v>5</v>
      </c>
      <c r="O75" s="18">
        <v>1</v>
      </c>
      <c r="P75" s="18">
        <v>2</v>
      </c>
      <c r="Q75" s="18"/>
      <c r="R75" s="18">
        <v>2</v>
      </c>
      <c r="S75" s="18">
        <v>1</v>
      </c>
      <c r="T75" s="3">
        <f t="shared" si="14"/>
        <v>27</v>
      </c>
      <c r="U75" s="3">
        <f t="shared" si="15"/>
        <v>23</v>
      </c>
      <c r="V75" s="24">
        <f t="shared" si="16"/>
        <v>1.6763999999999999</v>
      </c>
      <c r="W75" s="18">
        <v>66</v>
      </c>
      <c r="X75" s="18">
        <v>2</v>
      </c>
      <c r="Y75" s="18">
        <v>2</v>
      </c>
      <c r="Z75" s="18">
        <v>27</v>
      </c>
      <c r="AA75" s="18" t="s">
        <v>368</v>
      </c>
      <c r="AB75" s="18">
        <v>23</v>
      </c>
      <c r="AC75" s="18" t="s">
        <v>368</v>
      </c>
      <c r="AD75" s="18">
        <v>2.89</v>
      </c>
      <c r="AE75" s="18"/>
      <c r="AF75" s="18"/>
      <c r="AG75" s="18"/>
    </row>
    <row r="76" spans="1:33" hidden="1" x14ac:dyDescent="0.2">
      <c r="A76" s="19">
        <v>39336</v>
      </c>
      <c r="B76" s="22">
        <v>5</v>
      </c>
      <c r="C76" s="18">
        <v>7.0000000000000007E-2</v>
      </c>
      <c r="D76" s="18">
        <v>8.18</v>
      </c>
      <c r="E76" s="18">
        <v>3.2</v>
      </c>
      <c r="F76" s="18">
        <v>0.22</v>
      </c>
      <c r="G76" s="18">
        <v>8.4000000000000005E-2</v>
      </c>
      <c r="I76">
        <v>27.3</v>
      </c>
      <c r="J76" s="43">
        <f t="shared" si="17"/>
        <v>0.38239109999999998</v>
      </c>
      <c r="K76">
        <v>0.43</v>
      </c>
      <c r="L76" s="43">
        <f t="shared" si="18"/>
        <v>1.33171E-2</v>
      </c>
      <c r="N76" s="18">
        <v>5</v>
      </c>
      <c r="O76" s="18">
        <v>2</v>
      </c>
      <c r="P76" s="18">
        <v>3</v>
      </c>
      <c r="Q76" s="18"/>
      <c r="R76" s="18">
        <v>7</v>
      </c>
      <c r="S76" s="18">
        <v>3</v>
      </c>
      <c r="T76" s="3">
        <f t="shared" si="14"/>
        <v>27</v>
      </c>
      <c r="U76" s="3">
        <f t="shared" si="15"/>
        <v>22</v>
      </c>
      <c r="V76" s="24">
        <f t="shared" si="16"/>
        <v>1.6763999999999999</v>
      </c>
      <c r="W76" s="18">
        <v>66</v>
      </c>
      <c r="X76" s="18">
        <v>2</v>
      </c>
      <c r="Y76" s="18">
        <v>2</v>
      </c>
      <c r="Z76" s="18">
        <v>27</v>
      </c>
      <c r="AA76" s="18" t="s">
        <v>368</v>
      </c>
      <c r="AB76" s="18">
        <v>22</v>
      </c>
      <c r="AC76" s="18" t="s">
        <v>368</v>
      </c>
      <c r="AD76" s="18">
        <v>5.6</v>
      </c>
      <c r="AE76" s="18"/>
      <c r="AF76" s="18"/>
      <c r="AG76" s="18"/>
    </row>
    <row r="77" spans="1:33" hidden="1" x14ac:dyDescent="0.2">
      <c r="A77" s="19">
        <v>39350</v>
      </c>
      <c r="B77" s="22">
        <v>5</v>
      </c>
      <c r="C77" s="18">
        <v>0.03</v>
      </c>
      <c r="D77" s="18">
        <v>8.58</v>
      </c>
      <c r="E77" s="18">
        <v>2.4</v>
      </c>
      <c r="F77" s="18">
        <v>0.34799999999999998</v>
      </c>
      <c r="G77" s="18">
        <v>1.2200000000000001E-2</v>
      </c>
      <c r="I77">
        <v>24</v>
      </c>
      <c r="J77" s="43">
        <f t="shared" si="17"/>
        <v>0.33616800000000002</v>
      </c>
      <c r="K77">
        <v>0.51</v>
      </c>
      <c r="L77" s="43">
        <f t="shared" si="18"/>
        <v>1.5794699999999998E-2</v>
      </c>
      <c r="N77" s="18">
        <v>5</v>
      </c>
      <c r="O77" s="18">
        <v>1</v>
      </c>
      <c r="P77" s="18">
        <v>2</v>
      </c>
      <c r="Q77" s="18"/>
      <c r="R77" s="18">
        <v>6</v>
      </c>
      <c r="S77" s="18">
        <v>1</v>
      </c>
      <c r="T77" s="3">
        <f t="shared" si="14"/>
        <v>26</v>
      </c>
      <c r="U77" s="3">
        <f t="shared" si="15"/>
        <v>19</v>
      </c>
      <c r="V77" s="24">
        <f t="shared" si="16"/>
        <v>1.524</v>
      </c>
      <c r="W77" s="18">
        <v>60</v>
      </c>
      <c r="X77" s="18">
        <v>2</v>
      </c>
      <c r="Y77" s="18">
        <v>1</v>
      </c>
      <c r="Z77" s="18">
        <v>26</v>
      </c>
      <c r="AA77" s="18" t="s">
        <v>368</v>
      </c>
      <c r="AB77" s="18">
        <v>19</v>
      </c>
      <c r="AC77" s="18" t="s">
        <v>368</v>
      </c>
      <c r="AD77" s="18" t="s">
        <v>20</v>
      </c>
      <c r="AE77" s="18"/>
      <c r="AF77" s="18"/>
      <c r="AG77" s="18"/>
    </row>
    <row r="78" spans="1:33" hidden="1" x14ac:dyDescent="0.2">
      <c r="A78" s="19">
        <v>39364</v>
      </c>
      <c r="B78" s="22">
        <v>5</v>
      </c>
      <c r="C78" s="18">
        <v>0.06</v>
      </c>
      <c r="D78" s="18">
        <v>7.22</v>
      </c>
      <c r="E78" s="18">
        <v>8.6</v>
      </c>
      <c r="F78" s="18">
        <v>4.4000000000000003E-3</v>
      </c>
      <c r="G78" s="18">
        <v>3.3000000000000002E-2</v>
      </c>
      <c r="I78">
        <v>28</v>
      </c>
      <c r="J78" s="43">
        <f t="shared" si="17"/>
        <v>0.39219599999999999</v>
      </c>
      <c r="K78">
        <v>0.65</v>
      </c>
      <c r="L78" s="43">
        <f t="shared" si="18"/>
        <v>2.0130500000000003E-2</v>
      </c>
      <c r="N78" s="18">
        <v>5</v>
      </c>
      <c r="O78" s="18">
        <v>2</v>
      </c>
      <c r="P78" s="18">
        <v>2</v>
      </c>
      <c r="Q78" s="18"/>
      <c r="R78" s="18">
        <v>7</v>
      </c>
      <c r="S78" s="18">
        <v>1</v>
      </c>
      <c r="T78" s="3">
        <f t="shared" si="14"/>
        <v>27</v>
      </c>
      <c r="U78" s="3">
        <f t="shared" si="15"/>
        <v>22</v>
      </c>
      <c r="V78" s="24">
        <f t="shared" si="16"/>
        <v>1.2953999999999999</v>
      </c>
      <c r="W78" s="18">
        <v>51</v>
      </c>
      <c r="X78" s="18">
        <v>2</v>
      </c>
      <c r="Y78" s="18">
        <v>2</v>
      </c>
      <c r="Z78" s="18">
        <v>27</v>
      </c>
      <c r="AA78" s="18" t="s">
        <v>368</v>
      </c>
      <c r="AB78" s="18">
        <v>22</v>
      </c>
      <c r="AC78" s="18" t="s">
        <v>368</v>
      </c>
      <c r="AD78" s="18">
        <v>10.31</v>
      </c>
      <c r="AE78" s="18"/>
      <c r="AF78" s="18"/>
      <c r="AG78" s="18"/>
    </row>
    <row r="79" spans="1:33" hidden="1" x14ac:dyDescent="0.2">
      <c r="A79" s="19">
        <v>39378</v>
      </c>
      <c r="B79" s="22">
        <v>5</v>
      </c>
      <c r="C79" s="18">
        <v>0.06</v>
      </c>
      <c r="D79" s="18">
        <v>6.74</v>
      </c>
      <c r="E79" s="18">
        <v>4.0999999999999996</v>
      </c>
      <c r="F79" s="18">
        <v>7.3200000000000001E-2</v>
      </c>
      <c r="G79" s="18">
        <v>0.112</v>
      </c>
      <c r="I79">
        <v>44.8</v>
      </c>
      <c r="J79" s="43">
        <f t="shared" si="17"/>
        <v>0.6275136</v>
      </c>
      <c r="K79">
        <v>0.63</v>
      </c>
      <c r="L79" s="43">
        <f t="shared" si="18"/>
        <v>1.95111E-2</v>
      </c>
      <c r="N79" s="18">
        <v>5</v>
      </c>
      <c r="O79" s="18">
        <v>3</v>
      </c>
      <c r="P79" s="18">
        <v>3</v>
      </c>
      <c r="Q79" s="18"/>
      <c r="R79" s="18">
        <v>6</v>
      </c>
      <c r="S79" s="18">
        <v>1</v>
      </c>
      <c r="T79" s="3">
        <f t="shared" si="14"/>
        <v>22</v>
      </c>
      <c r="U79" s="3">
        <f t="shared" si="15"/>
        <v>16</v>
      </c>
      <c r="V79" s="24">
        <f t="shared" si="16"/>
        <v>1.3715999999999999</v>
      </c>
      <c r="W79" s="18">
        <v>54</v>
      </c>
      <c r="X79" s="18">
        <v>2</v>
      </c>
      <c r="Y79" s="18">
        <v>2</v>
      </c>
      <c r="Z79" s="18">
        <v>22</v>
      </c>
      <c r="AA79" s="18" t="s">
        <v>368</v>
      </c>
      <c r="AB79" s="18">
        <v>16</v>
      </c>
      <c r="AC79" s="18" t="s">
        <v>368</v>
      </c>
      <c r="AD79" s="18">
        <v>0.34</v>
      </c>
      <c r="AE79" s="18"/>
      <c r="AF79" s="18"/>
      <c r="AG79" s="18"/>
    </row>
    <row r="80" spans="1:33" hidden="1" x14ac:dyDescent="0.2">
      <c r="A80" s="19">
        <v>39392</v>
      </c>
      <c r="B80" s="22">
        <v>5</v>
      </c>
      <c r="C80" s="18">
        <v>0.32</v>
      </c>
      <c r="D80" s="18">
        <v>7.58</v>
      </c>
      <c r="E80" s="18">
        <v>12.7</v>
      </c>
      <c r="F80" s="18">
        <v>3.5000000000000003E-2</v>
      </c>
      <c r="G80" s="18" t="s">
        <v>20</v>
      </c>
      <c r="I80">
        <v>74.8</v>
      </c>
      <c r="J80" s="43">
        <f t="shared" si="17"/>
        <v>1.0477236000000001</v>
      </c>
      <c r="K80">
        <v>0.64</v>
      </c>
      <c r="L80" s="43">
        <f t="shared" si="18"/>
        <v>1.98208E-2</v>
      </c>
      <c r="N80" s="18">
        <v>5</v>
      </c>
      <c r="O80" s="18">
        <v>2</v>
      </c>
      <c r="P80" s="18">
        <v>1</v>
      </c>
      <c r="Q80" s="18"/>
      <c r="R80" s="18">
        <v>1</v>
      </c>
      <c r="S80" s="18">
        <v>3</v>
      </c>
      <c r="T80" s="3">
        <f t="shared" si="14"/>
        <v>17</v>
      </c>
      <c r="U80" s="3">
        <f t="shared" si="15"/>
        <v>16</v>
      </c>
      <c r="V80" s="24">
        <f t="shared" si="16"/>
        <v>1.524</v>
      </c>
      <c r="W80" s="18">
        <v>60</v>
      </c>
      <c r="X80" s="18">
        <v>2</v>
      </c>
      <c r="Y80" s="18">
        <v>1</v>
      </c>
      <c r="Z80" s="18">
        <v>17</v>
      </c>
      <c r="AA80" s="18" t="s">
        <v>368</v>
      </c>
      <c r="AB80" s="18">
        <v>16</v>
      </c>
      <c r="AC80" s="18" t="s">
        <v>368</v>
      </c>
      <c r="AD80" s="18">
        <v>11.82</v>
      </c>
      <c r="AE80" s="18"/>
      <c r="AF80" s="18"/>
      <c r="AG80" s="18"/>
    </row>
    <row r="81" spans="1:33" hidden="1" x14ac:dyDescent="0.2">
      <c r="A81" s="19">
        <v>39420</v>
      </c>
      <c r="B81" s="22">
        <v>5</v>
      </c>
      <c r="C81" s="18">
        <v>7.0000000000000007E-2</v>
      </c>
      <c r="D81" s="18">
        <v>6.6</v>
      </c>
      <c r="E81" s="18">
        <v>2.2000000000000002</v>
      </c>
      <c r="F81" s="18">
        <v>2.1999999999999999E-2</v>
      </c>
      <c r="G81" s="18">
        <v>0.03</v>
      </c>
      <c r="N81" s="18">
        <v>5</v>
      </c>
      <c r="O81" s="18">
        <v>1</v>
      </c>
      <c r="P81" s="18">
        <v>2</v>
      </c>
      <c r="Q81" s="18"/>
      <c r="R81" s="18">
        <v>8</v>
      </c>
      <c r="S81" s="18">
        <v>2</v>
      </c>
      <c r="T81" s="3">
        <f t="shared" si="14"/>
        <v>-2</v>
      </c>
      <c r="U81" s="3" t="str">
        <f t="shared" si="15"/>
        <v xml:space="preserve"> </v>
      </c>
      <c r="V81" s="24">
        <f t="shared" si="16"/>
        <v>1.524</v>
      </c>
      <c r="W81" s="18">
        <v>60</v>
      </c>
      <c r="X81" s="18">
        <v>2</v>
      </c>
      <c r="Y81" s="18">
        <v>2</v>
      </c>
      <c r="Z81" s="18">
        <v>-2</v>
      </c>
      <c r="AA81" s="18" t="s">
        <v>368</v>
      </c>
      <c r="AB81" s="18">
        <v>0</v>
      </c>
      <c r="AC81" s="18" t="s">
        <v>368</v>
      </c>
      <c r="AD81" s="18">
        <v>12.52</v>
      </c>
      <c r="AE81" s="18"/>
      <c r="AF81" s="18"/>
      <c r="AG81" s="18"/>
    </row>
    <row r="82" spans="1:33" hidden="1" x14ac:dyDescent="0.2">
      <c r="A82" s="17">
        <v>39224</v>
      </c>
      <c r="B82" s="22">
        <v>6</v>
      </c>
      <c r="C82" s="18">
        <v>0.06</v>
      </c>
      <c r="D82" s="18">
        <v>7.01</v>
      </c>
      <c r="E82" s="18">
        <v>3.8</v>
      </c>
      <c r="F82" s="18">
        <v>4.3899999999999997</v>
      </c>
      <c r="G82" s="18">
        <v>7.6999999999999999E-2</v>
      </c>
      <c r="I82">
        <v>200</v>
      </c>
      <c r="J82" s="43">
        <f>(I82*14.007)*(0.001)</f>
        <v>2.8014000000000001</v>
      </c>
      <c r="K82">
        <v>1.1599999999999999</v>
      </c>
      <c r="L82" s="43">
        <f>(K82*30.97)*0.001</f>
        <v>3.5925199999999997E-2</v>
      </c>
      <c r="N82" s="18">
        <v>2</v>
      </c>
      <c r="O82" s="18">
        <v>2</v>
      </c>
      <c r="P82" s="18">
        <v>2</v>
      </c>
      <c r="Q82" s="18"/>
      <c r="R82" s="18">
        <v>6</v>
      </c>
      <c r="S82" s="18">
        <v>2</v>
      </c>
      <c r="T82" s="3">
        <f t="shared" si="14"/>
        <v>21</v>
      </c>
      <c r="U82" s="3">
        <f t="shared" si="15"/>
        <v>18</v>
      </c>
      <c r="V82" s="24">
        <f t="shared" si="16"/>
        <v>0.34289999999999998</v>
      </c>
      <c r="W82" s="18">
        <v>13.5</v>
      </c>
      <c r="X82" s="18">
        <v>2</v>
      </c>
      <c r="Y82" s="18">
        <v>2</v>
      </c>
      <c r="Z82" s="18">
        <v>21</v>
      </c>
      <c r="AA82" s="18" t="s">
        <v>368</v>
      </c>
      <c r="AB82" s="18">
        <v>18</v>
      </c>
      <c r="AC82" s="18" t="s">
        <v>368</v>
      </c>
      <c r="AD82" s="18">
        <v>10.66</v>
      </c>
      <c r="AE82" s="18"/>
      <c r="AF82" s="18"/>
      <c r="AG82" s="18" t="s">
        <v>201</v>
      </c>
    </row>
    <row r="83" spans="1:33" hidden="1" x14ac:dyDescent="0.2">
      <c r="A83" s="19">
        <v>39268</v>
      </c>
      <c r="B83" s="22">
        <v>6</v>
      </c>
      <c r="C83" s="18">
        <v>7.0000000000000007E-2</v>
      </c>
      <c r="D83" s="18">
        <v>9.2100000000000009</v>
      </c>
      <c r="E83" s="18">
        <v>4.5</v>
      </c>
      <c r="F83" s="18">
        <v>20.2</v>
      </c>
      <c r="G83" s="18">
        <v>9.8000000000000004E-2</v>
      </c>
      <c r="N83" s="18">
        <v>3</v>
      </c>
      <c r="O83" s="18">
        <v>2</v>
      </c>
      <c r="P83" s="18">
        <v>3</v>
      </c>
      <c r="Q83" s="18"/>
      <c r="R83" s="18">
        <v>1</v>
      </c>
      <c r="S83" s="18">
        <v>4</v>
      </c>
      <c r="T83" s="3">
        <f t="shared" si="14"/>
        <v>26</v>
      </c>
      <c r="U83" s="3">
        <f t="shared" si="15"/>
        <v>24</v>
      </c>
      <c r="V83" s="24">
        <v>0.4</v>
      </c>
      <c r="W83" s="18"/>
      <c r="X83" s="18">
        <v>2</v>
      </c>
      <c r="Y83" s="18">
        <v>2</v>
      </c>
      <c r="Z83" s="18">
        <v>26</v>
      </c>
      <c r="AA83" s="18" t="s">
        <v>368</v>
      </c>
      <c r="AB83" s="18">
        <v>24</v>
      </c>
      <c r="AC83" s="18" t="s">
        <v>368</v>
      </c>
      <c r="AD83" s="18">
        <v>12.58</v>
      </c>
      <c r="AE83" s="18"/>
      <c r="AF83" s="18"/>
      <c r="AG83" s="18"/>
    </row>
    <row r="84" spans="1:33" hidden="1" x14ac:dyDescent="0.2">
      <c r="A84" s="19">
        <v>39282</v>
      </c>
      <c r="B84" s="22">
        <v>6</v>
      </c>
      <c r="C84" s="18">
        <v>0.19</v>
      </c>
      <c r="D84" s="18">
        <v>9.73</v>
      </c>
      <c r="E84" s="18">
        <v>2</v>
      </c>
      <c r="F84" s="18">
        <v>12.3</v>
      </c>
      <c r="G84" s="18">
        <v>7.0999999999999994E-2</v>
      </c>
      <c r="I84">
        <v>50.2</v>
      </c>
      <c r="J84" s="43">
        <f>(I84*14.007)*(0.001)</f>
        <v>0.70315139999999998</v>
      </c>
      <c r="K84">
        <v>0.97</v>
      </c>
      <c r="L84" s="43">
        <f>(K84*30.97)*0.001</f>
        <v>3.0040899999999999E-2</v>
      </c>
      <c r="N84" s="18">
        <v>5</v>
      </c>
      <c r="O84" s="18">
        <v>3</v>
      </c>
      <c r="P84" s="18">
        <v>2</v>
      </c>
      <c r="Q84" s="18"/>
      <c r="R84" s="18">
        <v>6</v>
      </c>
      <c r="S84" s="18">
        <v>1</v>
      </c>
      <c r="T84" s="3">
        <f t="shared" si="14"/>
        <v>31</v>
      </c>
      <c r="U84" s="3">
        <f t="shared" si="15"/>
        <v>29</v>
      </c>
      <c r="V84" s="24">
        <f t="shared" si="16"/>
        <v>0.40639999999999998</v>
      </c>
      <c r="W84" s="18">
        <v>16</v>
      </c>
      <c r="X84" s="18">
        <v>2</v>
      </c>
      <c r="Y84" s="18">
        <v>2</v>
      </c>
      <c r="Z84" s="18">
        <v>31</v>
      </c>
      <c r="AA84" s="18" t="s">
        <v>368</v>
      </c>
      <c r="AB84" s="18">
        <v>29</v>
      </c>
      <c r="AC84" s="18" t="s">
        <v>368</v>
      </c>
      <c r="AD84" s="18">
        <v>12.79</v>
      </c>
      <c r="AE84" s="18"/>
      <c r="AF84" s="18"/>
      <c r="AG84" s="18" t="s">
        <v>225</v>
      </c>
    </row>
    <row r="85" spans="1:33" hidden="1" x14ac:dyDescent="0.2">
      <c r="A85" s="19">
        <v>39294</v>
      </c>
      <c r="B85" s="22">
        <v>6</v>
      </c>
      <c r="C85" s="18">
        <v>0.05</v>
      </c>
      <c r="D85" s="18">
        <v>6.6</v>
      </c>
      <c r="E85" s="18">
        <v>5.0999999999999996</v>
      </c>
      <c r="F85" s="18">
        <v>0.72399999999999998</v>
      </c>
      <c r="G85" s="18">
        <v>0.16900000000000001</v>
      </c>
      <c r="I85">
        <v>67.3</v>
      </c>
      <c r="J85" s="43">
        <f>(I85*14.007)*(0.001)</f>
        <v>0.94267109999999998</v>
      </c>
      <c r="K85">
        <v>1.22</v>
      </c>
      <c r="L85" s="43">
        <f>(K85*30.97)*0.001</f>
        <v>3.7783400000000002E-2</v>
      </c>
      <c r="N85" s="18">
        <v>5</v>
      </c>
      <c r="O85" s="18">
        <v>2</v>
      </c>
      <c r="P85" s="18">
        <v>2</v>
      </c>
      <c r="Q85" s="18"/>
      <c r="R85" s="18">
        <v>3</v>
      </c>
      <c r="S85" s="18">
        <v>5</v>
      </c>
      <c r="T85" s="3">
        <f t="shared" si="14"/>
        <v>27</v>
      </c>
      <c r="U85" s="3">
        <f t="shared" si="15"/>
        <v>27</v>
      </c>
      <c r="V85" s="24">
        <f t="shared" si="16"/>
        <v>0.38100000000000001</v>
      </c>
      <c r="W85" s="18">
        <v>15</v>
      </c>
      <c r="X85" s="18">
        <v>2</v>
      </c>
      <c r="Y85" s="18">
        <v>2</v>
      </c>
      <c r="Z85" s="18">
        <v>27</v>
      </c>
      <c r="AA85" s="18" t="s">
        <v>368</v>
      </c>
      <c r="AB85" s="18">
        <v>27</v>
      </c>
      <c r="AC85" s="18" t="s">
        <v>368</v>
      </c>
      <c r="AD85" s="18">
        <v>9.77</v>
      </c>
      <c r="AE85" s="18"/>
      <c r="AF85" s="18"/>
      <c r="AG85" s="18"/>
    </row>
    <row r="86" spans="1:33" hidden="1" x14ac:dyDescent="0.2">
      <c r="A86" s="19">
        <v>39308</v>
      </c>
      <c r="B86" s="22">
        <v>6</v>
      </c>
      <c r="C86" s="18">
        <v>0.06</v>
      </c>
      <c r="D86" s="18">
        <v>9.26</v>
      </c>
      <c r="E86" s="18">
        <v>7.9</v>
      </c>
      <c r="F86" s="18">
        <v>0.34200000000000003</v>
      </c>
      <c r="G86" s="18">
        <v>0.23799999999999999</v>
      </c>
      <c r="I86">
        <v>54.3</v>
      </c>
      <c r="J86" s="43">
        <f>(I86*14.007)*(0.001)</f>
        <v>0.76058009999999987</v>
      </c>
      <c r="K86">
        <v>1.56</v>
      </c>
      <c r="L86" s="43">
        <f>(K86*30.97)*0.001</f>
        <v>4.8313200000000001E-2</v>
      </c>
      <c r="N86" s="18">
        <v>5</v>
      </c>
      <c r="O86" s="18">
        <v>1</v>
      </c>
      <c r="P86" s="18">
        <v>2</v>
      </c>
      <c r="Q86" s="18"/>
      <c r="R86" s="18">
        <v>6</v>
      </c>
      <c r="S86" s="18">
        <v>4</v>
      </c>
      <c r="T86" s="3">
        <f t="shared" si="14"/>
        <v>29</v>
      </c>
      <c r="U86" s="3">
        <f t="shared" si="15"/>
        <v>31</v>
      </c>
      <c r="V86" s="24">
        <f t="shared" si="16"/>
        <v>0.30479999999999996</v>
      </c>
      <c r="W86" s="18">
        <v>12</v>
      </c>
      <c r="X86" s="18">
        <v>2</v>
      </c>
      <c r="Y86" s="18">
        <v>1</v>
      </c>
      <c r="Z86" s="18">
        <v>29</v>
      </c>
      <c r="AA86" s="18" t="s">
        <v>368</v>
      </c>
      <c r="AB86" s="18">
        <v>31</v>
      </c>
      <c r="AC86" s="18" t="s">
        <v>368</v>
      </c>
      <c r="AD86" s="18">
        <v>14.37</v>
      </c>
      <c r="AE86" s="18"/>
      <c r="AF86" s="18"/>
      <c r="AG86" s="18"/>
    </row>
    <row r="87" spans="1:33" x14ac:dyDescent="0.2">
      <c r="A87" s="19">
        <v>39336</v>
      </c>
      <c r="B87" s="22">
        <v>6</v>
      </c>
      <c r="C87" s="18">
        <v>0.04</v>
      </c>
      <c r="D87" s="18">
        <v>9.5299999999999994</v>
      </c>
      <c r="E87" s="18">
        <v>6.6</v>
      </c>
      <c r="F87" s="18">
        <v>0.45</v>
      </c>
      <c r="G87" s="18">
        <v>8.6999999999999994E-2</v>
      </c>
      <c r="I87">
        <v>48.9</v>
      </c>
      <c r="J87" s="43">
        <f>(I87*14.007)*(0.001)</f>
        <v>0.68494229999999989</v>
      </c>
      <c r="K87">
        <v>0.59</v>
      </c>
      <c r="L87" s="43">
        <f>(K87*30.97)*0.001</f>
        <v>1.8272299999999998E-2</v>
      </c>
      <c r="N87" s="18">
        <v>5</v>
      </c>
      <c r="O87" s="18">
        <v>5</v>
      </c>
      <c r="P87" s="18">
        <v>1</v>
      </c>
      <c r="Q87" s="18"/>
      <c r="R87" s="18" t="s">
        <v>20</v>
      </c>
      <c r="S87" s="18">
        <v>4</v>
      </c>
      <c r="T87" s="3">
        <f t="shared" si="14"/>
        <v>22</v>
      </c>
      <c r="U87" s="3" t="str">
        <f t="shared" si="15"/>
        <v xml:space="preserve"> </v>
      </c>
      <c r="V87" s="24">
        <f t="shared" si="16"/>
        <v>0.38100000000000001</v>
      </c>
      <c r="W87" s="18">
        <v>15</v>
      </c>
      <c r="X87" s="18">
        <v>2</v>
      </c>
      <c r="Y87" s="18">
        <v>1</v>
      </c>
      <c r="Z87" s="18">
        <v>22</v>
      </c>
      <c r="AA87" s="18" t="s">
        <v>368</v>
      </c>
      <c r="AB87" s="18"/>
      <c r="AC87" s="18"/>
      <c r="AD87" s="18">
        <v>0.39</v>
      </c>
      <c r="AE87" s="18"/>
      <c r="AF87" s="18"/>
      <c r="AG87" s="18"/>
    </row>
    <row r="88" spans="1:33" hidden="1" x14ac:dyDescent="0.2">
      <c r="A88" s="17">
        <v>39168</v>
      </c>
      <c r="B88" s="22">
        <v>7</v>
      </c>
      <c r="C88" s="18">
        <v>0.06</v>
      </c>
      <c r="D88" s="18">
        <v>6.35</v>
      </c>
      <c r="E88" s="18">
        <v>8.8000000000000007</v>
      </c>
      <c r="F88" s="18">
        <v>5.28</v>
      </c>
      <c r="G88" s="18">
        <v>0.104</v>
      </c>
      <c r="I88">
        <v>238</v>
      </c>
      <c r="J88" s="43">
        <f>(I88*14.007)*(0.001)</f>
        <v>3.3336659999999996</v>
      </c>
      <c r="K88">
        <v>1.3</v>
      </c>
      <c r="L88" s="43">
        <f>(K88*30.97)*0.001</f>
        <v>4.0261000000000005E-2</v>
      </c>
      <c r="N88" s="18" t="s">
        <v>20</v>
      </c>
      <c r="O88" s="18">
        <v>1</v>
      </c>
      <c r="P88" s="18">
        <v>3</v>
      </c>
      <c r="Q88" s="18"/>
      <c r="R88" s="18">
        <v>6</v>
      </c>
      <c r="S88" s="18">
        <v>1</v>
      </c>
      <c r="T88" s="3">
        <f t="shared" si="14"/>
        <v>25</v>
      </c>
      <c r="U88" s="3">
        <f t="shared" si="15"/>
        <v>15</v>
      </c>
      <c r="V88" s="24">
        <f t="shared" si="16"/>
        <v>0.38100000000000001</v>
      </c>
      <c r="W88" s="18">
        <f>1.25*12</f>
        <v>15</v>
      </c>
      <c r="X88" s="18">
        <v>2</v>
      </c>
      <c r="Y88" s="18">
        <v>2</v>
      </c>
      <c r="Z88" s="18">
        <v>25</v>
      </c>
      <c r="AA88" s="18" t="s">
        <v>368</v>
      </c>
      <c r="AB88" s="18">
        <v>15</v>
      </c>
      <c r="AC88" s="18" t="s">
        <v>368</v>
      </c>
      <c r="AD88" s="18">
        <v>9.6</v>
      </c>
      <c r="AE88" s="18"/>
      <c r="AF88" s="18" t="s">
        <v>41</v>
      </c>
      <c r="AG88" s="18" t="s">
        <v>148</v>
      </c>
    </row>
    <row r="89" spans="1:33" hidden="1" x14ac:dyDescent="0.2">
      <c r="A89" s="17">
        <v>39182</v>
      </c>
      <c r="B89" s="22">
        <v>7</v>
      </c>
      <c r="C89" s="18">
        <v>0.06</v>
      </c>
      <c r="D89" s="18">
        <v>5.8</v>
      </c>
      <c r="E89" s="18">
        <v>6.1</v>
      </c>
      <c r="F89" s="18">
        <v>5.67</v>
      </c>
      <c r="G89" s="18">
        <v>9.2999999999999999E-2</v>
      </c>
      <c r="I89">
        <v>230</v>
      </c>
      <c r="J89" s="43">
        <f t="shared" ref="J89:J104" si="19">(I89*14.007)*(0.001)</f>
        <v>3.2216100000000001</v>
      </c>
      <c r="K89">
        <v>0.96</v>
      </c>
      <c r="L89" s="43">
        <f t="shared" ref="L89:L104" si="20">(K89*30.97)*0.001</f>
        <v>2.9731199999999999E-2</v>
      </c>
      <c r="N89" s="18">
        <v>5</v>
      </c>
      <c r="O89" s="18">
        <v>2</v>
      </c>
      <c r="P89" s="18">
        <v>1</v>
      </c>
      <c r="Q89" s="18"/>
      <c r="R89" s="18" t="s">
        <v>20</v>
      </c>
      <c r="S89" s="18">
        <v>1</v>
      </c>
      <c r="T89" s="3">
        <f t="shared" si="14"/>
        <v>9</v>
      </c>
      <c r="U89" s="3">
        <f t="shared" si="15"/>
        <v>10</v>
      </c>
      <c r="V89" s="24">
        <f t="shared" si="16"/>
        <v>0.38100000000000001</v>
      </c>
      <c r="W89" s="18">
        <v>15</v>
      </c>
      <c r="X89" s="18">
        <v>2</v>
      </c>
      <c r="Y89" s="18">
        <v>1</v>
      </c>
      <c r="Z89" s="18">
        <v>9</v>
      </c>
      <c r="AA89" s="18" t="s">
        <v>368</v>
      </c>
      <c r="AB89" s="18">
        <v>10</v>
      </c>
      <c r="AC89" s="18" t="s">
        <v>368</v>
      </c>
      <c r="AD89" s="18">
        <v>11.32</v>
      </c>
      <c r="AE89" s="18"/>
      <c r="AF89" s="18"/>
      <c r="AG89" s="18"/>
    </row>
    <row r="90" spans="1:33" hidden="1" x14ac:dyDescent="0.2">
      <c r="A90" s="17">
        <v>39196</v>
      </c>
      <c r="B90" s="22">
        <v>7</v>
      </c>
      <c r="C90" s="18">
        <v>0.05</v>
      </c>
      <c r="D90" s="18">
        <v>6.5</v>
      </c>
      <c r="E90" s="18">
        <v>11</v>
      </c>
      <c r="F90" s="18">
        <v>3.7</v>
      </c>
      <c r="G90" s="18">
        <v>0.107</v>
      </c>
      <c r="I90">
        <v>199</v>
      </c>
      <c r="J90" s="43">
        <f>(I90*14.007)*(0.001)</f>
        <v>2.7873930000000002</v>
      </c>
      <c r="K90">
        <v>1.36</v>
      </c>
      <c r="L90" s="43">
        <f t="shared" si="20"/>
        <v>4.2119200000000002E-2</v>
      </c>
      <c r="N90" s="18">
        <v>5</v>
      </c>
      <c r="O90" s="18">
        <v>3</v>
      </c>
      <c r="P90" s="18">
        <v>1</v>
      </c>
      <c r="Q90" s="18"/>
      <c r="R90" s="18" t="s">
        <v>20</v>
      </c>
      <c r="S90" s="18">
        <v>1</v>
      </c>
      <c r="T90" s="3">
        <f t="shared" si="14"/>
        <v>26</v>
      </c>
      <c r="U90" s="3">
        <f t="shared" si="15"/>
        <v>18</v>
      </c>
      <c r="V90" s="24">
        <f t="shared" si="16"/>
        <v>0.38100000000000001</v>
      </c>
      <c r="W90" s="18">
        <v>15</v>
      </c>
      <c r="X90" s="18">
        <v>2</v>
      </c>
      <c r="Y90" s="18">
        <v>1</v>
      </c>
      <c r="Z90" s="18">
        <v>26</v>
      </c>
      <c r="AA90" s="18" t="s">
        <v>368</v>
      </c>
      <c r="AB90" s="18">
        <v>18</v>
      </c>
      <c r="AC90" s="18" t="s">
        <v>368</v>
      </c>
      <c r="AD90" s="18">
        <v>8.64</v>
      </c>
      <c r="AE90" s="18"/>
      <c r="AF90" s="18"/>
      <c r="AG90" s="18"/>
    </row>
    <row r="91" spans="1:33" hidden="1" x14ac:dyDescent="0.2">
      <c r="A91" s="17">
        <v>39224</v>
      </c>
      <c r="B91" s="22">
        <v>7</v>
      </c>
      <c r="C91" s="18">
        <v>0.06</v>
      </c>
      <c r="D91" s="18">
        <v>6.98</v>
      </c>
      <c r="E91" s="18">
        <v>6.8</v>
      </c>
      <c r="F91" s="18">
        <v>3.83</v>
      </c>
      <c r="G91" s="18">
        <v>0.26</v>
      </c>
      <c r="I91">
        <v>181</v>
      </c>
      <c r="J91" s="43">
        <f t="shared" si="19"/>
        <v>2.5352669999999997</v>
      </c>
      <c r="K91">
        <v>1.08</v>
      </c>
      <c r="L91" s="43">
        <f t="shared" si="20"/>
        <v>3.3447600000000001E-2</v>
      </c>
      <c r="N91" s="18">
        <v>5</v>
      </c>
      <c r="O91" s="18">
        <v>2</v>
      </c>
      <c r="P91" s="18">
        <v>2</v>
      </c>
      <c r="Q91" s="18"/>
      <c r="R91" s="18">
        <v>5</v>
      </c>
      <c r="S91" s="18">
        <v>1</v>
      </c>
      <c r="T91" s="3">
        <f t="shared" si="14"/>
        <v>23</v>
      </c>
      <c r="U91" s="3">
        <f t="shared" si="15"/>
        <v>22</v>
      </c>
      <c r="V91" s="24">
        <f t="shared" si="16"/>
        <v>0.38100000000000001</v>
      </c>
      <c r="W91" s="18">
        <v>15</v>
      </c>
      <c r="X91" s="18">
        <v>2</v>
      </c>
      <c r="Y91" s="18">
        <v>1</v>
      </c>
      <c r="Z91" s="18">
        <v>23</v>
      </c>
      <c r="AA91" s="18" t="s">
        <v>368</v>
      </c>
      <c r="AB91" s="18">
        <v>22</v>
      </c>
      <c r="AC91" s="18" t="s">
        <v>368</v>
      </c>
      <c r="AD91" s="18">
        <v>11.22</v>
      </c>
      <c r="AE91" s="18"/>
      <c r="AF91" s="18"/>
      <c r="AG91" s="18"/>
    </row>
    <row r="92" spans="1:33" hidden="1" x14ac:dyDescent="0.2">
      <c r="A92" s="17">
        <v>39238</v>
      </c>
      <c r="B92" s="22">
        <v>7</v>
      </c>
      <c r="C92" s="18">
        <v>0.03</v>
      </c>
      <c r="D92" s="18">
        <v>7.81</v>
      </c>
      <c r="E92" s="18">
        <v>12.1</v>
      </c>
      <c r="F92" s="18">
        <v>4.6100000000000003</v>
      </c>
      <c r="G92" s="18">
        <v>0.113</v>
      </c>
      <c r="I92">
        <v>137</v>
      </c>
      <c r="J92" s="43">
        <f t="shared" si="19"/>
        <v>1.9189590000000001</v>
      </c>
      <c r="K92">
        <v>1.3</v>
      </c>
      <c r="L92" s="43">
        <f t="shared" si="20"/>
        <v>4.0261000000000005E-2</v>
      </c>
      <c r="N92" s="18">
        <v>5</v>
      </c>
      <c r="O92" s="18">
        <v>2</v>
      </c>
      <c r="P92" s="18">
        <v>2</v>
      </c>
      <c r="Q92" s="18"/>
      <c r="R92" s="18">
        <v>6</v>
      </c>
      <c r="S92" s="18">
        <v>5</v>
      </c>
      <c r="T92" s="3">
        <f t="shared" si="14"/>
        <v>28</v>
      </c>
      <c r="U92" s="3">
        <f t="shared" si="15"/>
        <v>24</v>
      </c>
      <c r="V92" s="24">
        <f t="shared" si="16"/>
        <v>0.38100000000000001</v>
      </c>
      <c r="W92" s="18">
        <v>15</v>
      </c>
      <c r="X92" s="18">
        <v>2</v>
      </c>
      <c r="Y92" s="18">
        <v>1</v>
      </c>
      <c r="Z92" s="18">
        <v>28</v>
      </c>
      <c r="AA92" s="18" t="s">
        <v>368</v>
      </c>
      <c r="AB92" s="18">
        <v>24</v>
      </c>
      <c r="AC92" s="18" t="s">
        <v>368</v>
      </c>
      <c r="AD92" s="18">
        <v>12.45</v>
      </c>
      <c r="AE92" s="18"/>
      <c r="AF92" s="18"/>
      <c r="AG92" s="18"/>
    </row>
    <row r="93" spans="1:33" hidden="1" x14ac:dyDescent="0.2">
      <c r="A93" s="17">
        <v>39252</v>
      </c>
      <c r="B93" s="22">
        <v>7</v>
      </c>
      <c r="C93" s="18">
        <v>0.06</v>
      </c>
      <c r="D93" s="18">
        <v>8.59</v>
      </c>
      <c r="E93" s="18">
        <v>11</v>
      </c>
      <c r="F93" s="18">
        <v>8.9</v>
      </c>
      <c r="G93" s="18">
        <v>0.16600000000000001</v>
      </c>
      <c r="I93">
        <v>90.6</v>
      </c>
      <c r="J93" s="43">
        <f t="shared" si="19"/>
        <v>1.2690341999999999</v>
      </c>
      <c r="K93">
        <v>1.37</v>
      </c>
      <c r="L93" s="43">
        <f t="shared" si="20"/>
        <v>4.2428899999999999E-2</v>
      </c>
      <c r="N93" s="18">
        <v>5</v>
      </c>
      <c r="O93" s="18">
        <v>1</v>
      </c>
      <c r="P93" s="18">
        <v>2</v>
      </c>
      <c r="Q93" s="18"/>
      <c r="R93" s="18">
        <v>5</v>
      </c>
      <c r="S93" s="18">
        <v>1</v>
      </c>
      <c r="T93" s="3">
        <f t="shared" si="14"/>
        <v>31</v>
      </c>
      <c r="U93" s="3">
        <f t="shared" si="15"/>
        <v>25</v>
      </c>
      <c r="V93" s="24">
        <f t="shared" si="16"/>
        <v>0.38100000000000001</v>
      </c>
      <c r="W93" s="18">
        <v>15</v>
      </c>
      <c r="X93" s="18">
        <v>2</v>
      </c>
      <c r="Y93" s="18">
        <v>2</v>
      </c>
      <c r="Z93" s="18">
        <v>31</v>
      </c>
      <c r="AA93" s="18" t="s">
        <v>368</v>
      </c>
      <c r="AB93" s="18">
        <v>25</v>
      </c>
      <c r="AC93" s="18" t="s">
        <v>368</v>
      </c>
      <c r="AD93" s="18">
        <v>11.96</v>
      </c>
      <c r="AE93" s="18"/>
      <c r="AF93" s="18"/>
      <c r="AG93" s="18"/>
    </row>
    <row r="94" spans="1:33" hidden="1" x14ac:dyDescent="0.2">
      <c r="A94" s="19">
        <v>39268</v>
      </c>
      <c r="B94" s="22">
        <v>7</v>
      </c>
      <c r="C94" s="18">
        <v>7.0000000000000007E-2</v>
      </c>
      <c r="D94" s="18">
        <v>9.14</v>
      </c>
      <c r="E94" s="18">
        <v>4.8</v>
      </c>
      <c r="F94" s="18">
        <v>16.7</v>
      </c>
      <c r="G94" s="18">
        <v>0.16800000000000001</v>
      </c>
      <c r="I94">
        <v>70.099999999999994</v>
      </c>
      <c r="J94" s="43">
        <f t="shared" si="19"/>
        <v>0.98189069999999989</v>
      </c>
      <c r="K94">
        <v>1.42</v>
      </c>
      <c r="L94" s="43">
        <f t="shared" si="20"/>
        <v>4.39774E-2</v>
      </c>
      <c r="N94" s="18">
        <v>5</v>
      </c>
      <c r="O94" s="18">
        <v>3</v>
      </c>
      <c r="P94" s="18">
        <v>3</v>
      </c>
      <c r="Q94" s="18"/>
      <c r="R94" s="22">
        <v>6</v>
      </c>
      <c r="S94" s="18">
        <v>3</v>
      </c>
      <c r="T94" s="3">
        <f t="shared" si="14"/>
        <v>29</v>
      </c>
      <c r="U94" s="3">
        <f t="shared" si="15"/>
        <v>27</v>
      </c>
      <c r="V94" s="24">
        <f t="shared" si="16"/>
        <v>0.40639999999999998</v>
      </c>
      <c r="W94" s="18">
        <v>16</v>
      </c>
      <c r="X94" s="18">
        <v>2</v>
      </c>
      <c r="Y94" s="18">
        <v>1</v>
      </c>
      <c r="Z94" s="18">
        <v>29</v>
      </c>
      <c r="AA94" s="18" t="s">
        <v>368</v>
      </c>
      <c r="AB94" s="18">
        <v>27</v>
      </c>
      <c r="AC94" s="18" t="s">
        <v>368</v>
      </c>
      <c r="AD94" s="18">
        <v>12.81</v>
      </c>
      <c r="AE94" s="18"/>
      <c r="AF94" s="18"/>
      <c r="AG94" s="18"/>
    </row>
    <row r="95" spans="1:33" hidden="1" x14ac:dyDescent="0.2">
      <c r="A95" s="19">
        <v>39282</v>
      </c>
      <c r="B95" s="22">
        <v>7</v>
      </c>
      <c r="C95" s="18">
        <v>0.16</v>
      </c>
      <c r="D95" s="18">
        <v>9.82</v>
      </c>
      <c r="E95" s="18">
        <v>1.4</v>
      </c>
      <c r="F95" s="18">
        <v>14.4</v>
      </c>
      <c r="G95" s="18">
        <v>9.8000000000000004E-2</v>
      </c>
      <c r="I95">
        <v>47.2</v>
      </c>
      <c r="J95" s="43">
        <f t="shared" si="19"/>
        <v>0.66113040000000001</v>
      </c>
      <c r="K95">
        <v>0.87</v>
      </c>
      <c r="L95" s="43">
        <f t="shared" si="20"/>
        <v>2.69439E-2</v>
      </c>
      <c r="N95" s="18">
        <v>5</v>
      </c>
      <c r="O95" s="18">
        <v>1</v>
      </c>
      <c r="P95" s="18">
        <v>1</v>
      </c>
      <c r="Q95" s="18"/>
      <c r="R95" s="18" t="s">
        <v>20</v>
      </c>
      <c r="S95" s="18">
        <v>2</v>
      </c>
      <c r="T95" s="3">
        <f t="shared" si="14"/>
        <v>32</v>
      </c>
      <c r="U95" s="3">
        <f t="shared" si="15"/>
        <v>29</v>
      </c>
      <c r="V95" s="24">
        <v>0.4</v>
      </c>
      <c r="W95" s="18"/>
      <c r="X95" s="18">
        <v>2</v>
      </c>
      <c r="Y95" s="18">
        <v>1</v>
      </c>
      <c r="Z95" s="18">
        <v>32</v>
      </c>
      <c r="AA95" s="18" t="s">
        <v>368</v>
      </c>
      <c r="AB95" s="18">
        <v>29</v>
      </c>
      <c r="AC95" s="18" t="s">
        <v>368</v>
      </c>
      <c r="AD95" s="18">
        <v>11.92</v>
      </c>
      <c r="AE95" s="18"/>
      <c r="AF95" s="18"/>
      <c r="AG95" s="18" t="s">
        <v>201</v>
      </c>
    </row>
    <row r="96" spans="1:33" hidden="1" x14ac:dyDescent="0.2">
      <c r="A96" s="19">
        <v>39294</v>
      </c>
      <c r="B96" s="22">
        <v>7</v>
      </c>
      <c r="C96" s="18">
        <v>0.04</v>
      </c>
      <c r="D96" s="18">
        <v>6.57</v>
      </c>
      <c r="E96" s="18">
        <v>8.8000000000000007</v>
      </c>
      <c r="F96" s="18">
        <v>0.56000000000000005</v>
      </c>
      <c r="G96" s="18">
        <v>9.2999999999999999E-2</v>
      </c>
      <c r="I96">
        <v>77.8</v>
      </c>
      <c r="J96" s="43">
        <f t="shared" si="19"/>
        <v>1.0897446</v>
      </c>
      <c r="K96">
        <v>1.45</v>
      </c>
      <c r="L96" s="43">
        <f t="shared" si="20"/>
        <v>4.4906499999999995E-2</v>
      </c>
      <c r="N96" s="18">
        <v>5</v>
      </c>
      <c r="O96" s="18">
        <v>2</v>
      </c>
      <c r="P96" s="18">
        <v>1</v>
      </c>
      <c r="Q96" s="18"/>
      <c r="R96" s="18" t="s">
        <v>20</v>
      </c>
      <c r="S96" s="18">
        <v>4</v>
      </c>
      <c r="T96" s="3">
        <f t="shared" si="14"/>
        <v>30</v>
      </c>
      <c r="U96" s="3">
        <f t="shared" si="15"/>
        <v>26</v>
      </c>
      <c r="V96" s="24">
        <v>0.4</v>
      </c>
      <c r="W96" s="18" t="s">
        <v>223</v>
      </c>
      <c r="X96" s="18">
        <v>2</v>
      </c>
      <c r="Y96" s="18">
        <v>1</v>
      </c>
      <c r="Z96" s="18">
        <v>30</v>
      </c>
      <c r="AA96" s="18" t="s">
        <v>368</v>
      </c>
      <c r="AB96" s="18">
        <v>26</v>
      </c>
      <c r="AC96" s="18" t="s">
        <v>368</v>
      </c>
      <c r="AD96" s="18">
        <v>9.9700000000000006</v>
      </c>
      <c r="AE96" s="18"/>
      <c r="AF96" s="18"/>
      <c r="AG96" s="18"/>
    </row>
    <row r="97" spans="1:33" hidden="1" x14ac:dyDescent="0.2">
      <c r="A97" s="19">
        <v>39308</v>
      </c>
      <c r="B97" s="22">
        <v>7</v>
      </c>
      <c r="C97" s="18">
        <v>0.06</v>
      </c>
      <c r="D97" s="18">
        <v>9.31</v>
      </c>
      <c r="E97" s="18">
        <v>4</v>
      </c>
      <c r="F97" s="18">
        <v>0.313</v>
      </c>
      <c r="G97" s="18">
        <v>0.16500000000000001</v>
      </c>
      <c r="I97">
        <v>37.700000000000003</v>
      </c>
      <c r="J97" s="43">
        <f t="shared" si="19"/>
        <v>0.52806390000000003</v>
      </c>
      <c r="K97">
        <v>1.47</v>
      </c>
      <c r="L97" s="43">
        <f t="shared" si="20"/>
        <v>4.5525900000000001E-2</v>
      </c>
      <c r="N97" s="18">
        <v>5</v>
      </c>
      <c r="O97" s="18">
        <v>1</v>
      </c>
      <c r="P97" s="18">
        <v>2</v>
      </c>
      <c r="Q97" s="18"/>
      <c r="R97" s="18">
        <v>1</v>
      </c>
      <c r="S97" s="18">
        <v>2</v>
      </c>
      <c r="T97" s="3">
        <f t="shared" si="14"/>
        <v>27</v>
      </c>
      <c r="U97" s="3">
        <f t="shared" si="15"/>
        <v>24</v>
      </c>
      <c r="V97" s="24">
        <v>0.4</v>
      </c>
      <c r="W97" s="18" t="s">
        <v>223</v>
      </c>
      <c r="X97" s="18">
        <v>2</v>
      </c>
      <c r="Y97" s="18">
        <v>2</v>
      </c>
      <c r="Z97" s="18">
        <v>27</v>
      </c>
      <c r="AA97" s="18" t="s">
        <v>368</v>
      </c>
      <c r="AB97" s="18">
        <v>24</v>
      </c>
      <c r="AC97" s="18" t="s">
        <v>368</v>
      </c>
      <c r="AD97" s="18">
        <v>13.34</v>
      </c>
      <c r="AE97" s="18"/>
      <c r="AF97" s="18"/>
      <c r="AG97" s="18"/>
    </row>
    <row r="98" spans="1:33" hidden="1" x14ac:dyDescent="0.2">
      <c r="A98" s="19">
        <v>39322</v>
      </c>
      <c r="B98" s="22">
        <v>7</v>
      </c>
      <c r="C98" s="18">
        <v>0.06</v>
      </c>
      <c r="D98" s="34">
        <v>11.96</v>
      </c>
      <c r="E98" s="18">
        <v>5.6</v>
      </c>
      <c r="F98" s="18">
        <v>0.16200000000000001</v>
      </c>
      <c r="G98" s="18">
        <v>0.28499999999999998</v>
      </c>
      <c r="I98">
        <v>41.6</v>
      </c>
      <c r="J98" s="43">
        <f t="shared" si="19"/>
        <v>0.58269119999999996</v>
      </c>
      <c r="K98">
        <v>0.95</v>
      </c>
      <c r="L98" s="43">
        <f t="shared" si="20"/>
        <v>2.94215E-2</v>
      </c>
      <c r="N98" s="18">
        <v>2</v>
      </c>
      <c r="O98" s="18">
        <v>1</v>
      </c>
      <c r="P98" s="18">
        <v>2</v>
      </c>
      <c r="Q98" s="18"/>
      <c r="R98" s="18">
        <v>8</v>
      </c>
      <c r="S98" s="18">
        <v>2</v>
      </c>
      <c r="T98" s="3">
        <f t="shared" si="14"/>
        <v>28</v>
      </c>
      <c r="U98" s="3">
        <f t="shared" si="15"/>
        <v>26</v>
      </c>
      <c r="V98" s="24">
        <f t="shared" si="16"/>
        <v>0.63500000000000001</v>
      </c>
      <c r="W98" s="18">
        <v>25</v>
      </c>
      <c r="X98" s="18">
        <v>1</v>
      </c>
      <c r="Y98" s="18">
        <v>2</v>
      </c>
      <c r="Z98" s="18">
        <v>28</v>
      </c>
      <c r="AA98" s="18" t="s">
        <v>368</v>
      </c>
      <c r="AB98" s="18">
        <v>26</v>
      </c>
      <c r="AC98" s="18" t="s">
        <v>368</v>
      </c>
      <c r="AD98" s="18">
        <v>9.4600000000000009</v>
      </c>
      <c r="AE98" s="18"/>
      <c r="AF98" s="18"/>
      <c r="AG98" s="18"/>
    </row>
    <row r="99" spans="1:33" hidden="1" x14ac:dyDescent="0.2">
      <c r="A99" s="19">
        <v>39336</v>
      </c>
      <c r="B99" s="22">
        <v>7</v>
      </c>
      <c r="C99" s="18">
        <v>0.06</v>
      </c>
      <c r="D99" s="18">
        <v>10.14</v>
      </c>
      <c r="E99" s="18">
        <v>3</v>
      </c>
      <c r="F99" s="18">
        <v>0.39200000000000002</v>
      </c>
      <c r="G99" s="18">
        <v>0.108</v>
      </c>
      <c r="I99">
        <v>70.099999999999994</v>
      </c>
      <c r="J99" s="43">
        <f t="shared" si="19"/>
        <v>0.98189069999999989</v>
      </c>
      <c r="K99">
        <v>0.69</v>
      </c>
      <c r="L99" s="43">
        <f t="shared" si="20"/>
        <v>2.1369300000000001E-2</v>
      </c>
      <c r="N99" s="18">
        <v>5</v>
      </c>
      <c r="O99" s="18">
        <v>3</v>
      </c>
      <c r="P99" s="18">
        <v>3</v>
      </c>
      <c r="Q99" s="18"/>
      <c r="R99" s="18">
        <v>1</v>
      </c>
      <c r="S99" s="18">
        <v>4</v>
      </c>
      <c r="T99" s="3">
        <f t="shared" si="14"/>
        <v>32</v>
      </c>
      <c r="U99" s="3">
        <f t="shared" si="15"/>
        <v>26</v>
      </c>
      <c r="V99" s="24">
        <f t="shared" si="16"/>
        <v>0.2286</v>
      </c>
      <c r="W99" s="18">
        <v>9</v>
      </c>
      <c r="X99" s="18">
        <v>2</v>
      </c>
      <c r="Y99" s="18">
        <v>2</v>
      </c>
      <c r="Z99" s="18">
        <v>32</v>
      </c>
      <c r="AA99" s="18" t="s">
        <v>368</v>
      </c>
      <c r="AB99" s="18">
        <v>26</v>
      </c>
      <c r="AC99" s="18" t="s">
        <v>368</v>
      </c>
      <c r="AD99" s="18">
        <v>2.52</v>
      </c>
      <c r="AE99" s="18"/>
      <c r="AF99" s="18"/>
      <c r="AG99" s="18"/>
    </row>
    <row r="100" spans="1:33" hidden="1" x14ac:dyDescent="0.2">
      <c r="A100" s="19">
        <v>39350</v>
      </c>
      <c r="B100" s="22">
        <v>7</v>
      </c>
      <c r="C100" s="18">
        <v>0.06</v>
      </c>
      <c r="D100" s="18">
        <v>9.1</v>
      </c>
      <c r="E100" s="18">
        <v>2.2999999999999998</v>
      </c>
      <c r="F100" s="18">
        <v>7.5999999999999998E-2</v>
      </c>
      <c r="G100" s="18">
        <v>9.8000000000000004E-2</v>
      </c>
      <c r="I100">
        <v>73.099999999999994</v>
      </c>
      <c r="J100" s="43">
        <f t="shared" si="19"/>
        <v>1.0239117</v>
      </c>
      <c r="K100">
        <v>0.68</v>
      </c>
      <c r="L100" s="43">
        <f t="shared" si="20"/>
        <v>2.1059600000000001E-2</v>
      </c>
      <c r="N100" s="18">
        <v>5</v>
      </c>
      <c r="O100" s="18">
        <v>1</v>
      </c>
      <c r="P100" s="18">
        <v>2</v>
      </c>
      <c r="Q100" s="18"/>
      <c r="R100" s="18">
        <v>1</v>
      </c>
      <c r="S100" s="18">
        <v>1</v>
      </c>
      <c r="T100" s="3">
        <f t="shared" si="14"/>
        <v>26</v>
      </c>
      <c r="U100" s="3">
        <f t="shared" si="15"/>
        <v>21</v>
      </c>
      <c r="V100" s="24">
        <f t="shared" si="16"/>
        <v>0.30479999999999996</v>
      </c>
      <c r="W100" s="18">
        <v>12</v>
      </c>
      <c r="X100" s="18" t="s">
        <v>20</v>
      </c>
      <c r="Y100" s="18">
        <v>1</v>
      </c>
      <c r="Z100" s="18">
        <v>26</v>
      </c>
      <c r="AA100" s="18" t="s">
        <v>368</v>
      </c>
      <c r="AB100" s="18">
        <v>21</v>
      </c>
      <c r="AC100" s="18" t="s">
        <v>368</v>
      </c>
      <c r="AD100" s="18" t="s">
        <v>20</v>
      </c>
      <c r="AE100" s="18"/>
      <c r="AF100" s="18"/>
      <c r="AG100" s="18"/>
    </row>
    <row r="101" spans="1:33" hidden="1" x14ac:dyDescent="0.2">
      <c r="A101" s="19">
        <v>39364</v>
      </c>
      <c r="B101" s="22">
        <v>7</v>
      </c>
      <c r="C101" s="18">
        <v>0.11</v>
      </c>
      <c r="D101" s="18">
        <v>9.2200000000000006</v>
      </c>
      <c r="E101" s="18">
        <v>11.6</v>
      </c>
      <c r="F101" s="18">
        <v>7.9600000000000004E-2</v>
      </c>
      <c r="G101" s="18">
        <v>5.3999999999999999E-2</v>
      </c>
      <c r="I101">
        <v>96.6</v>
      </c>
      <c r="J101" s="43">
        <f t="shared" si="19"/>
        <v>1.3530762000000001</v>
      </c>
      <c r="K101">
        <v>0.91</v>
      </c>
      <c r="L101" s="43">
        <f t="shared" si="20"/>
        <v>2.8182700000000002E-2</v>
      </c>
      <c r="N101" s="18">
        <v>5</v>
      </c>
      <c r="O101" s="18">
        <v>3</v>
      </c>
      <c r="P101" s="18">
        <v>1</v>
      </c>
      <c r="Q101" s="18"/>
      <c r="R101" s="18" t="s">
        <v>20</v>
      </c>
      <c r="S101" s="18">
        <v>1</v>
      </c>
      <c r="T101" s="3">
        <f t="shared" si="14"/>
        <v>29</v>
      </c>
      <c r="U101" s="3">
        <f t="shared" si="15"/>
        <v>24</v>
      </c>
      <c r="V101" s="24">
        <f t="shared" si="16"/>
        <v>0.38100000000000001</v>
      </c>
      <c r="W101" s="18">
        <v>15</v>
      </c>
      <c r="X101" s="18">
        <v>2</v>
      </c>
      <c r="Y101" s="18">
        <v>1</v>
      </c>
      <c r="Z101" s="18">
        <v>29</v>
      </c>
      <c r="AA101" s="18" t="s">
        <v>368</v>
      </c>
      <c r="AB101" s="18">
        <v>24</v>
      </c>
      <c r="AC101" s="18" t="s">
        <v>368</v>
      </c>
      <c r="AD101" s="18">
        <v>13.74</v>
      </c>
      <c r="AE101" s="18"/>
      <c r="AF101" s="18"/>
      <c r="AG101" s="18"/>
    </row>
    <row r="102" spans="1:33" hidden="1" x14ac:dyDescent="0.2">
      <c r="A102" s="19">
        <v>39378</v>
      </c>
      <c r="B102" s="22">
        <v>7</v>
      </c>
      <c r="C102" s="18">
        <v>0.06</v>
      </c>
      <c r="D102" s="18">
        <v>7.51</v>
      </c>
      <c r="E102" s="18">
        <v>6.5</v>
      </c>
      <c r="F102" s="18">
        <v>0.308</v>
      </c>
      <c r="G102" s="18">
        <v>4.4999999999999998E-2</v>
      </c>
      <c r="I102">
        <v>106</v>
      </c>
      <c r="J102" s="43">
        <f t="shared" si="19"/>
        <v>1.484742</v>
      </c>
      <c r="K102">
        <v>0.74</v>
      </c>
      <c r="L102" s="43">
        <f t="shared" si="20"/>
        <v>2.2917799999999999E-2</v>
      </c>
      <c r="N102" s="18">
        <v>5</v>
      </c>
      <c r="O102" s="18">
        <v>2</v>
      </c>
      <c r="P102" s="18">
        <v>3</v>
      </c>
      <c r="Q102" s="18"/>
      <c r="R102" s="18">
        <v>1</v>
      </c>
      <c r="S102" s="18">
        <v>1</v>
      </c>
      <c r="T102" s="3">
        <f t="shared" si="14"/>
        <v>22</v>
      </c>
      <c r="U102" s="3">
        <f t="shared" si="15"/>
        <v>17</v>
      </c>
      <c r="V102" s="24">
        <f t="shared" si="16"/>
        <v>0.2286</v>
      </c>
      <c r="W102" s="18">
        <v>9</v>
      </c>
      <c r="X102" s="18">
        <v>2</v>
      </c>
      <c r="Y102" s="18">
        <v>2</v>
      </c>
      <c r="Z102" s="18">
        <v>22</v>
      </c>
      <c r="AA102" s="18" t="s">
        <v>368</v>
      </c>
      <c r="AB102" s="18">
        <v>17</v>
      </c>
      <c r="AC102" s="18" t="s">
        <v>368</v>
      </c>
      <c r="AD102" s="18">
        <v>0.32</v>
      </c>
      <c r="AE102" s="18"/>
      <c r="AF102" s="18"/>
      <c r="AG102" s="18"/>
    </row>
    <row r="103" spans="1:33" hidden="1" x14ac:dyDescent="0.2">
      <c r="A103" s="19">
        <v>39392</v>
      </c>
      <c r="B103" s="22">
        <v>7</v>
      </c>
      <c r="C103" s="18">
        <v>0.19</v>
      </c>
      <c r="D103" s="18">
        <v>7.65</v>
      </c>
      <c r="E103" s="18">
        <v>5.0999999999999996</v>
      </c>
      <c r="F103" s="18">
        <v>8.9599999999999999E-2</v>
      </c>
      <c r="G103" s="18" t="s">
        <v>20</v>
      </c>
      <c r="I103">
        <v>105</v>
      </c>
      <c r="J103" s="43">
        <f t="shared" si="19"/>
        <v>1.4707349999999999</v>
      </c>
      <c r="K103">
        <v>0.44</v>
      </c>
      <c r="L103" s="43">
        <f t="shared" si="20"/>
        <v>1.36268E-2</v>
      </c>
      <c r="N103" s="18">
        <v>5</v>
      </c>
      <c r="O103" s="18">
        <v>2</v>
      </c>
      <c r="P103" s="18">
        <v>2</v>
      </c>
      <c r="Q103" s="18"/>
      <c r="R103" s="18">
        <v>1</v>
      </c>
      <c r="S103" s="18">
        <v>4</v>
      </c>
      <c r="T103" s="3">
        <f t="shared" si="14"/>
        <v>9</v>
      </c>
      <c r="U103" s="3">
        <f t="shared" si="15"/>
        <v>9</v>
      </c>
      <c r="V103" s="24">
        <f t="shared" si="16"/>
        <v>0.30479999999999996</v>
      </c>
      <c r="W103" s="18">
        <v>12</v>
      </c>
      <c r="X103" s="18">
        <v>2</v>
      </c>
      <c r="Y103" s="18">
        <v>1</v>
      </c>
      <c r="Z103" s="18">
        <v>9</v>
      </c>
      <c r="AA103" s="18" t="s">
        <v>368</v>
      </c>
      <c r="AB103" s="18">
        <v>9</v>
      </c>
      <c r="AC103" s="18" t="s">
        <v>368</v>
      </c>
      <c r="AD103" s="18">
        <v>8.16</v>
      </c>
      <c r="AE103" s="18"/>
      <c r="AF103" s="18"/>
      <c r="AG103" s="18"/>
    </row>
    <row r="104" spans="1:33" hidden="1" x14ac:dyDescent="0.2">
      <c r="A104" s="19">
        <v>39405</v>
      </c>
      <c r="B104" s="22">
        <v>7</v>
      </c>
      <c r="C104" s="18">
        <v>7.0000000000000007E-2</v>
      </c>
      <c r="D104" s="18">
        <v>6.2</v>
      </c>
      <c r="E104" s="18">
        <v>5</v>
      </c>
      <c r="F104" s="18">
        <v>7.1999999999999998E-3</v>
      </c>
      <c r="G104" s="18">
        <v>5.2999999999999999E-2</v>
      </c>
      <c r="I104">
        <v>172</v>
      </c>
      <c r="J104" s="43">
        <f t="shared" si="19"/>
        <v>2.4092039999999999</v>
      </c>
      <c r="K104">
        <v>0.52</v>
      </c>
      <c r="L104" s="43">
        <f t="shared" si="20"/>
        <v>1.6104399999999998E-2</v>
      </c>
      <c r="N104" s="18">
        <v>5</v>
      </c>
      <c r="O104" s="18">
        <v>3</v>
      </c>
      <c r="P104" s="18">
        <v>3</v>
      </c>
      <c r="Q104" s="18"/>
      <c r="R104" s="18">
        <v>4</v>
      </c>
      <c r="S104" s="18">
        <v>1</v>
      </c>
      <c r="T104" s="3">
        <f t="shared" si="14"/>
        <v>10</v>
      </c>
      <c r="U104" s="3">
        <f t="shared" si="15"/>
        <v>11</v>
      </c>
      <c r="V104" s="24">
        <f t="shared" si="16"/>
        <v>0.38100000000000001</v>
      </c>
      <c r="W104" s="18">
        <v>15</v>
      </c>
      <c r="X104" s="18">
        <v>2</v>
      </c>
      <c r="Y104" s="18">
        <v>2</v>
      </c>
      <c r="Z104" s="18">
        <v>10</v>
      </c>
      <c r="AA104" s="18" t="s">
        <v>368</v>
      </c>
      <c r="AB104" s="18">
        <v>11</v>
      </c>
      <c r="AC104" s="18" t="s">
        <v>368</v>
      </c>
      <c r="AD104" s="18">
        <v>11.98</v>
      </c>
      <c r="AE104" s="18"/>
      <c r="AF104" s="18"/>
      <c r="AG104" s="18"/>
    </row>
    <row r="105" spans="1:33" hidden="1" x14ac:dyDescent="0.2">
      <c r="A105" s="19">
        <v>39420</v>
      </c>
      <c r="B105" s="22">
        <v>7</v>
      </c>
      <c r="C105" s="18">
        <v>0.06</v>
      </c>
      <c r="D105" s="18">
        <v>6.61</v>
      </c>
      <c r="E105" s="18">
        <v>0.3</v>
      </c>
      <c r="F105" s="18">
        <v>1.9599999999999999E-2</v>
      </c>
      <c r="G105" s="18">
        <v>3.5999999999999997E-2</v>
      </c>
      <c r="N105" s="18">
        <v>5</v>
      </c>
      <c r="O105" s="18">
        <v>2</v>
      </c>
      <c r="P105" s="18">
        <v>3</v>
      </c>
      <c r="Q105" s="18"/>
      <c r="R105" s="18">
        <v>1</v>
      </c>
      <c r="S105" s="18">
        <v>3</v>
      </c>
      <c r="T105" s="3">
        <f t="shared" si="14"/>
        <v>6</v>
      </c>
      <c r="U105" s="3">
        <f t="shared" si="15"/>
        <v>2</v>
      </c>
      <c r="V105" s="24">
        <f t="shared" si="16"/>
        <v>0.2286</v>
      </c>
      <c r="W105" s="18">
        <v>9</v>
      </c>
      <c r="X105" s="18">
        <v>2</v>
      </c>
      <c r="Y105" s="18">
        <v>2</v>
      </c>
      <c r="Z105" s="18">
        <v>6</v>
      </c>
      <c r="AA105" s="18" t="s">
        <v>368</v>
      </c>
      <c r="AB105" s="18">
        <v>2</v>
      </c>
      <c r="AC105" s="18" t="s">
        <v>368</v>
      </c>
      <c r="AD105" s="18">
        <v>12</v>
      </c>
      <c r="AE105" s="18"/>
      <c r="AF105" s="18"/>
      <c r="AG105" s="18"/>
    </row>
    <row r="106" spans="1:33" hidden="1" x14ac:dyDescent="0.2">
      <c r="A106" s="17">
        <v>39168</v>
      </c>
      <c r="B106" s="22">
        <v>8</v>
      </c>
      <c r="C106" s="18">
        <v>0.06</v>
      </c>
      <c r="D106" s="18">
        <v>6.32</v>
      </c>
      <c r="E106" s="18">
        <v>3.9</v>
      </c>
      <c r="F106" s="18">
        <v>6.2</v>
      </c>
      <c r="G106" s="18">
        <v>0.32</v>
      </c>
      <c r="I106">
        <v>252</v>
      </c>
      <c r="J106" s="43">
        <f t="shared" ref="J106:J123" si="21">(I106*14.007)*(0.001)</f>
        <v>3.5297640000000001</v>
      </c>
      <c r="K106">
        <v>1.19</v>
      </c>
      <c r="L106" s="43">
        <f t="shared" ref="L106:L123" si="22">(K106*30.97)*0.001</f>
        <v>3.6854299999999993E-2</v>
      </c>
      <c r="N106" s="18">
        <v>5</v>
      </c>
      <c r="O106" s="18">
        <v>1</v>
      </c>
      <c r="P106" s="18">
        <v>1</v>
      </c>
      <c r="Q106" s="18"/>
      <c r="R106" s="18" t="s">
        <v>20</v>
      </c>
      <c r="S106" s="18">
        <v>2</v>
      </c>
      <c r="T106" s="3">
        <f t="shared" si="14"/>
        <v>28</v>
      </c>
      <c r="U106" s="3">
        <f t="shared" si="15"/>
        <v>15</v>
      </c>
      <c r="V106" s="24">
        <f t="shared" si="16"/>
        <v>0.2286</v>
      </c>
      <c r="W106" s="27">
        <v>9</v>
      </c>
      <c r="X106" s="18">
        <v>2</v>
      </c>
      <c r="Y106" s="18">
        <v>1</v>
      </c>
      <c r="Z106" s="18">
        <v>28</v>
      </c>
      <c r="AA106" s="18" t="s">
        <v>368</v>
      </c>
      <c r="AB106" s="18">
        <v>15</v>
      </c>
      <c r="AC106" s="18" t="s">
        <v>368</v>
      </c>
      <c r="AD106" s="18">
        <v>8.5399999999999991</v>
      </c>
      <c r="AE106" s="18"/>
      <c r="AF106" s="18" t="s">
        <v>44</v>
      </c>
      <c r="AG106" s="18" t="s">
        <v>182</v>
      </c>
    </row>
    <row r="107" spans="1:33" hidden="1" x14ac:dyDescent="0.2">
      <c r="A107" s="17">
        <v>39182</v>
      </c>
      <c r="B107" s="22">
        <v>8</v>
      </c>
      <c r="C107" s="18">
        <v>7.0000000000000007E-2</v>
      </c>
      <c r="D107" s="18">
        <v>5.89</v>
      </c>
      <c r="E107" s="18">
        <v>4.7</v>
      </c>
      <c r="F107" s="18">
        <v>6.44</v>
      </c>
      <c r="G107" s="18">
        <v>0.10100000000000001</v>
      </c>
      <c r="I107">
        <v>277</v>
      </c>
      <c r="J107" s="43">
        <f t="shared" si="21"/>
        <v>3.8799389999999998</v>
      </c>
      <c r="K107">
        <v>1.1299999999999999</v>
      </c>
      <c r="L107" s="43">
        <f t="shared" si="22"/>
        <v>3.4996100000000002E-2</v>
      </c>
      <c r="N107" s="18" t="s">
        <v>20</v>
      </c>
      <c r="O107" s="18">
        <v>1</v>
      </c>
      <c r="P107" s="18">
        <v>2</v>
      </c>
      <c r="Q107" s="18"/>
      <c r="R107" s="18" t="s">
        <v>20</v>
      </c>
      <c r="S107" s="18">
        <v>1</v>
      </c>
      <c r="T107" s="3">
        <f t="shared" si="14"/>
        <v>11</v>
      </c>
      <c r="U107" s="3">
        <f t="shared" si="15"/>
        <v>9</v>
      </c>
      <c r="V107" s="24">
        <f t="shared" si="16"/>
        <v>0.30479999999999996</v>
      </c>
      <c r="W107" s="18">
        <v>12</v>
      </c>
      <c r="X107" s="18">
        <v>2</v>
      </c>
      <c r="Y107" s="18">
        <v>2</v>
      </c>
      <c r="Z107" s="18">
        <v>11</v>
      </c>
      <c r="AA107" s="18" t="s">
        <v>368</v>
      </c>
      <c r="AB107" s="18">
        <v>9</v>
      </c>
      <c r="AC107" s="18" t="s">
        <v>368</v>
      </c>
      <c r="AD107" s="18">
        <v>9.31</v>
      </c>
      <c r="AE107" s="18"/>
      <c r="AF107" s="18"/>
      <c r="AG107" s="18"/>
    </row>
    <row r="108" spans="1:33" hidden="1" x14ac:dyDescent="0.2">
      <c r="A108" s="17">
        <v>39196</v>
      </c>
      <c r="B108" s="22">
        <v>8</v>
      </c>
      <c r="C108" s="18">
        <v>0.06</v>
      </c>
      <c r="D108" s="18">
        <v>6.68</v>
      </c>
      <c r="E108" s="18">
        <v>5.4</v>
      </c>
      <c r="F108" s="18">
        <v>4.68</v>
      </c>
      <c r="G108" s="18">
        <v>0.16600000000000001</v>
      </c>
      <c r="I108">
        <v>284</v>
      </c>
      <c r="J108" s="43">
        <f t="shared" si="21"/>
        <v>3.9779879999999999</v>
      </c>
      <c r="K108">
        <v>1.72</v>
      </c>
      <c r="L108" s="43">
        <f t="shared" si="22"/>
        <v>5.32684E-2</v>
      </c>
      <c r="N108" s="18" t="s">
        <v>20</v>
      </c>
      <c r="O108" s="18">
        <v>2</v>
      </c>
      <c r="P108" s="18">
        <v>2</v>
      </c>
      <c r="Q108" s="18"/>
      <c r="R108" s="18">
        <v>7</v>
      </c>
      <c r="S108" s="18" t="s">
        <v>20</v>
      </c>
      <c r="T108" s="3">
        <f t="shared" si="14"/>
        <v>24</v>
      </c>
      <c r="U108" s="3">
        <f t="shared" si="15"/>
        <v>21</v>
      </c>
      <c r="V108" s="24">
        <f t="shared" si="16"/>
        <v>0.35559999999999997</v>
      </c>
      <c r="W108" s="18">
        <v>14</v>
      </c>
      <c r="X108" s="18">
        <v>2</v>
      </c>
      <c r="Y108" s="18">
        <v>1</v>
      </c>
      <c r="Z108" s="18">
        <v>24</v>
      </c>
      <c r="AA108" s="18" t="s">
        <v>368</v>
      </c>
      <c r="AB108" s="18">
        <v>21</v>
      </c>
      <c r="AC108" s="18" t="s">
        <v>368</v>
      </c>
      <c r="AD108" s="18">
        <v>8.35</v>
      </c>
      <c r="AE108" s="18"/>
      <c r="AF108" s="18"/>
      <c r="AG108" s="18"/>
    </row>
    <row r="109" spans="1:33" hidden="1" x14ac:dyDescent="0.2">
      <c r="A109" s="17">
        <v>39210</v>
      </c>
      <c r="B109" s="22">
        <v>8</v>
      </c>
      <c r="C109" s="18">
        <v>0.06</v>
      </c>
      <c r="D109" s="18">
        <v>6.45</v>
      </c>
      <c r="E109" s="18">
        <v>3.4</v>
      </c>
      <c r="F109" s="18">
        <v>3.97</v>
      </c>
      <c r="G109" s="18">
        <v>0.89700000000000002</v>
      </c>
      <c r="I109">
        <v>266</v>
      </c>
      <c r="J109" s="43">
        <f t="shared" si="21"/>
        <v>3.7258620000000002</v>
      </c>
      <c r="K109">
        <v>1.25</v>
      </c>
      <c r="L109" s="43">
        <f t="shared" si="22"/>
        <v>3.8712499999999997E-2</v>
      </c>
      <c r="N109" s="18">
        <v>5</v>
      </c>
      <c r="O109" s="18">
        <v>3</v>
      </c>
      <c r="P109" s="18">
        <v>2</v>
      </c>
      <c r="Q109" s="18"/>
      <c r="R109" s="18">
        <v>3</v>
      </c>
      <c r="S109" s="18">
        <v>2</v>
      </c>
      <c r="T109" s="3">
        <f t="shared" si="14"/>
        <v>22</v>
      </c>
      <c r="U109" s="3">
        <f t="shared" si="15"/>
        <v>17</v>
      </c>
      <c r="V109" s="24">
        <f t="shared" si="16"/>
        <v>0.86359999999999992</v>
      </c>
      <c r="W109" s="18">
        <v>34</v>
      </c>
      <c r="X109" s="18">
        <v>2</v>
      </c>
      <c r="Y109" s="18">
        <v>2</v>
      </c>
      <c r="Z109" s="18">
        <v>22</v>
      </c>
      <c r="AA109" s="18" t="s">
        <v>368</v>
      </c>
      <c r="AB109" s="18">
        <v>17</v>
      </c>
      <c r="AC109" s="18" t="s">
        <v>368</v>
      </c>
      <c r="AD109" s="18">
        <v>8.77</v>
      </c>
      <c r="AE109" s="18"/>
      <c r="AF109" s="18"/>
      <c r="AG109" s="18"/>
    </row>
    <row r="110" spans="1:33" hidden="1" x14ac:dyDescent="0.2">
      <c r="A110" s="17">
        <v>39224</v>
      </c>
      <c r="B110" s="22">
        <v>8</v>
      </c>
      <c r="C110" s="18">
        <v>7.0000000000000007E-2</v>
      </c>
      <c r="D110" s="18">
        <v>6.65</v>
      </c>
      <c r="E110" s="18">
        <v>1.2</v>
      </c>
      <c r="F110" s="18">
        <v>4.1500000000000004</v>
      </c>
      <c r="G110" s="18">
        <v>0.318</v>
      </c>
      <c r="I110">
        <v>276</v>
      </c>
      <c r="J110" s="43">
        <f t="shared" si="21"/>
        <v>3.8659319999999999</v>
      </c>
      <c r="K110">
        <v>1.67</v>
      </c>
      <c r="L110" s="43">
        <f t="shared" si="22"/>
        <v>5.1719899999999999E-2</v>
      </c>
      <c r="N110" s="18">
        <v>5</v>
      </c>
      <c r="O110" s="18">
        <v>2</v>
      </c>
      <c r="P110" s="18">
        <v>2</v>
      </c>
      <c r="Q110" s="18"/>
      <c r="R110" s="18">
        <v>3</v>
      </c>
      <c r="S110" s="18">
        <v>1</v>
      </c>
      <c r="T110" s="3">
        <f t="shared" si="14"/>
        <v>22</v>
      </c>
      <c r="U110" s="3">
        <f t="shared" si="15"/>
        <v>19</v>
      </c>
      <c r="V110" s="24">
        <f t="shared" si="16"/>
        <v>0.60959999999999992</v>
      </c>
      <c r="W110" s="18">
        <v>24</v>
      </c>
      <c r="X110" s="18">
        <v>2</v>
      </c>
      <c r="Y110" s="18">
        <v>2</v>
      </c>
      <c r="Z110" s="18">
        <v>22</v>
      </c>
      <c r="AA110" s="18" t="s">
        <v>368</v>
      </c>
      <c r="AB110" s="18">
        <v>19</v>
      </c>
      <c r="AC110" s="18" t="s">
        <v>368</v>
      </c>
      <c r="AD110" s="18">
        <v>8.33</v>
      </c>
      <c r="AE110" s="18"/>
      <c r="AF110" s="18"/>
      <c r="AG110" s="18"/>
    </row>
    <row r="111" spans="1:33" hidden="1" x14ac:dyDescent="0.2">
      <c r="A111" s="19">
        <v>39238</v>
      </c>
      <c r="B111" s="22">
        <v>8</v>
      </c>
      <c r="C111" s="18">
        <v>7.0000000000000007E-2</v>
      </c>
      <c r="D111" s="18">
        <v>6.18</v>
      </c>
      <c r="E111" s="18">
        <v>1.9</v>
      </c>
      <c r="F111" s="18">
        <v>4.03</v>
      </c>
      <c r="G111" s="18">
        <v>0.19</v>
      </c>
      <c r="I111">
        <v>202</v>
      </c>
      <c r="J111" s="43">
        <f t="shared" si="21"/>
        <v>2.8294139999999999</v>
      </c>
      <c r="K111">
        <v>1.79</v>
      </c>
      <c r="L111" s="43">
        <f t="shared" si="22"/>
        <v>5.5436299999999994E-2</v>
      </c>
      <c r="N111" s="18" t="s">
        <v>20</v>
      </c>
      <c r="O111" s="18">
        <v>1</v>
      </c>
      <c r="P111" s="18">
        <v>2</v>
      </c>
      <c r="Q111" s="18"/>
      <c r="R111" s="18" t="s">
        <v>20</v>
      </c>
      <c r="S111" s="18">
        <v>4</v>
      </c>
      <c r="T111" s="3">
        <f t="shared" si="14"/>
        <v>31</v>
      </c>
      <c r="U111" s="3">
        <f t="shared" si="15"/>
        <v>21</v>
      </c>
      <c r="V111" s="24">
        <f t="shared" si="16"/>
        <v>0.83819999999999995</v>
      </c>
      <c r="W111" s="18">
        <v>33</v>
      </c>
      <c r="X111" s="18">
        <v>2</v>
      </c>
      <c r="Y111" s="18">
        <v>1</v>
      </c>
      <c r="Z111" s="18">
        <v>31</v>
      </c>
      <c r="AA111" s="18" t="s">
        <v>368</v>
      </c>
      <c r="AB111" s="18">
        <v>21</v>
      </c>
      <c r="AC111" s="18" t="s">
        <v>368</v>
      </c>
      <c r="AD111" s="18">
        <v>8.42</v>
      </c>
      <c r="AE111" s="18"/>
      <c r="AF111" s="18"/>
      <c r="AG111" s="18"/>
    </row>
    <row r="112" spans="1:33" hidden="1" x14ac:dyDescent="0.2">
      <c r="A112" s="19">
        <v>39252</v>
      </c>
      <c r="B112" s="22">
        <v>8</v>
      </c>
      <c r="C112" s="18">
        <v>7.0000000000000007E-2</v>
      </c>
      <c r="D112" s="18">
        <v>7.22</v>
      </c>
      <c r="E112" s="18">
        <v>3.4</v>
      </c>
      <c r="F112" s="18">
        <v>1.56</v>
      </c>
      <c r="G112" s="18">
        <v>0.16800000000000001</v>
      </c>
      <c r="I112">
        <v>243</v>
      </c>
      <c r="J112" s="43">
        <f t="shared" si="21"/>
        <v>3.4037010000000003</v>
      </c>
      <c r="K112">
        <v>1.35</v>
      </c>
      <c r="L112" s="43">
        <f t="shared" si="22"/>
        <v>4.1809499999999999E-2</v>
      </c>
      <c r="N112" s="18" t="s">
        <v>20</v>
      </c>
      <c r="O112" s="18">
        <v>1</v>
      </c>
      <c r="P112" s="18">
        <v>1</v>
      </c>
      <c r="Q112" s="18"/>
      <c r="R112" s="18" t="s">
        <v>20</v>
      </c>
      <c r="S112" s="18">
        <v>1</v>
      </c>
      <c r="T112" s="3">
        <f t="shared" si="14"/>
        <v>32</v>
      </c>
      <c r="U112" s="3">
        <f t="shared" si="15"/>
        <v>20</v>
      </c>
      <c r="V112" s="24">
        <f t="shared" si="16"/>
        <v>0.81279999999999997</v>
      </c>
      <c r="W112" s="18">
        <v>32</v>
      </c>
      <c r="X112" s="18">
        <v>2</v>
      </c>
      <c r="Y112" s="18">
        <v>1</v>
      </c>
      <c r="Z112" s="18">
        <v>32</v>
      </c>
      <c r="AA112" s="18" t="s">
        <v>368</v>
      </c>
      <c r="AB112" s="18">
        <v>20</v>
      </c>
      <c r="AC112" s="18" t="s">
        <v>368</v>
      </c>
      <c r="AD112" s="18">
        <v>8.57</v>
      </c>
      <c r="AE112" s="18"/>
      <c r="AF112" s="18"/>
      <c r="AG112" s="18"/>
    </row>
    <row r="113" spans="1:33" hidden="1" x14ac:dyDescent="0.2">
      <c r="A113" s="19">
        <v>39268</v>
      </c>
      <c r="B113" s="22">
        <v>8</v>
      </c>
      <c r="C113" s="18">
        <v>0.14000000000000001</v>
      </c>
      <c r="D113" s="18">
        <v>7.32</v>
      </c>
      <c r="E113" s="18">
        <v>3.9</v>
      </c>
      <c r="F113" s="18">
        <v>17.600000000000001</v>
      </c>
      <c r="G113" s="18">
        <v>0.24299999999999999</v>
      </c>
      <c r="I113">
        <v>192</v>
      </c>
      <c r="J113" s="43">
        <f t="shared" si="21"/>
        <v>2.6893440000000002</v>
      </c>
      <c r="K113">
        <v>1.32</v>
      </c>
      <c r="L113" s="43">
        <f t="shared" si="22"/>
        <v>4.0880400000000004E-2</v>
      </c>
      <c r="N113" s="18" t="s">
        <v>20</v>
      </c>
      <c r="O113" s="18">
        <v>3</v>
      </c>
      <c r="P113" s="18">
        <v>2</v>
      </c>
      <c r="Q113" s="18"/>
      <c r="R113" s="18">
        <v>7</v>
      </c>
      <c r="S113" s="18">
        <v>3</v>
      </c>
      <c r="T113" s="3">
        <f t="shared" si="14"/>
        <v>27</v>
      </c>
      <c r="U113" s="3">
        <f t="shared" si="15"/>
        <v>24</v>
      </c>
      <c r="V113" s="24">
        <f t="shared" si="16"/>
        <v>0.76200000000000001</v>
      </c>
      <c r="W113" s="18">
        <v>30</v>
      </c>
      <c r="X113" s="18">
        <v>2</v>
      </c>
      <c r="Y113" s="18">
        <v>2</v>
      </c>
      <c r="Z113" s="18">
        <v>27</v>
      </c>
      <c r="AA113" s="18" t="s">
        <v>368</v>
      </c>
      <c r="AB113" s="18">
        <v>24</v>
      </c>
      <c r="AC113" s="18" t="s">
        <v>368</v>
      </c>
      <c r="AD113" s="18">
        <v>8.98</v>
      </c>
      <c r="AE113" s="18"/>
      <c r="AF113" s="18"/>
      <c r="AG113" s="18"/>
    </row>
    <row r="114" spans="1:33" hidden="1" x14ac:dyDescent="0.2">
      <c r="A114" s="19">
        <v>39282</v>
      </c>
      <c r="B114" s="22">
        <v>8</v>
      </c>
      <c r="C114" s="18">
        <v>7.0000000000000007E-2</v>
      </c>
      <c r="D114" s="18">
        <v>6.26</v>
      </c>
      <c r="E114" s="18">
        <v>1.6</v>
      </c>
      <c r="F114" s="18" t="s">
        <v>20</v>
      </c>
      <c r="G114" s="18">
        <v>0.85199999999999998</v>
      </c>
      <c r="I114">
        <v>186</v>
      </c>
      <c r="J114" s="43">
        <f t="shared" si="21"/>
        <v>2.605302</v>
      </c>
      <c r="K114">
        <v>1.1299999999999999</v>
      </c>
      <c r="L114" s="43">
        <f t="shared" si="22"/>
        <v>3.4996100000000002E-2</v>
      </c>
      <c r="N114" s="18" t="s">
        <v>20</v>
      </c>
      <c r="O114" s="18">
        <v>1</v>
      </c>
      <c r="P114" s="18">
        <v>2</v>
      </c>
      <c r="Q114" s="18"/>
      <c r="R114" s="18" t="s">
        <v>20</v>
      </c>
      <c r="S114" s="18">
        <v>1</v>
      </c>
      <c r="T114" s="3">
        <f t="shared" si="14"/>
        <v>32</v>
      </c>
      <c r="U114" s="3">
        <f t="shared" si="15"/>
        <v>26</v>
      </c>
      <c r="V114" s="24">
        <f t="shared" si="16"/>
        <v>0.83819999999999995</v>
      </c>
      <c r="W114" s="18">
        <v>33</v>
      </c>
      <c r="X114" s="18">
        <v>2</v>
      </c>
      <c r="Y114" s="18">
        <v>1</v>
      </c>
      <c r="Z114" s="18">
        <v>32</v>
      </c>
      <c r="AA114" s="18" t="s">
        <v>368</v>
      </c>
      <c r="AB114" s="18">
        <v>26</v>
      </c>
      <c r="AC114" s="18" t="s">
        <v>368</v>
      </c>
      <c r="AD114" s="18">
        <v>12.63</v>
      </c>
      <c r="AE114" s="18"/>
      <c r="AF114" s="18"/>
      <c r="AG114" s="18"/>
    </row>
    <row r="115" spans="1:33" hidden="1" x14ac:dyDescent="0.2">
      <c r="A115" s="19">
        <v>39294</v>
      </c>
      <c r="B115" s="22">
        <v>8</v>
      </c>
      <c r="C115" s="18">
        <v>0.05</v>
      </c>
      <c r="D115" s="18">
        <v>6.38</v>
      </c>
      <c r="E115" s="18">
        <v>7.2</v>
      </c>
      <c r="F115" s="18">
        <v>1.74</v>
      </c>
      <c r="G115" s="18">
        <v>0.214</v>
      </c>
      <c r="I115">
        <v>150</v>
      </c>
      <c r="J115" s="43">
        <f t="shared" si="21"/>
        <v>2.1010499999999999</v>
      </c>
      <c r="K115">
        <v>1.7</v>
      </c>
      <c r="L115" s="43">
        <f t="shared" si="22"/>
        <v>5.2648999999999994E-2</v>
      </c>
      <c r="N115" s="18" t="s">
        <v>20</v>
      </c>
      <c r="O115" s="18">
        <v>1</v>
      </c>
      <c r="P115" s="18">
        <v>2</v>
      </c>
      <c r="Q115" s="18"/>
      <c r="R115" s="18">
        <v>5</v>
      </c>
      <c r="S115" s="18">
        <v>5</v>
      </c>
      <c r="T115" s="3">
        <f t="shared" si="14"/>
        <v>32</v>
      </c>
      <c r="U115" s="3">
        <f t="shared" si="15"/>
        <v>23</v>
      </c>
      <c r="V115" s="24">
        <f t="shared" si="16"/>
        <v>0.71119999999999994</v>
      </c>
      <c r="W115" s="18">
        <v>28</v>
      </c>
      <c r="X115" s="18">
        <v>2</v>
      </c>
      <c r="Y115" s="18">
        <v>1</v>
      </c>
      <c r="Z115" s="18">
        <v>32</v>
      </c>
      <c r="AA115" s="18" t="s">
        <v>368</v>
      </c>
      <c r="AB115" s="18">
        <v>23</v>
      </c>
      <c r="AC115" s="18" t="s">
        <v>368</v>
      </c>
      <c r="AD115" s="18">
        <v>8.24</v>
      </c>
      <c r="AE115" s="18"/>
      <c r="AF115" s="18"/>
      <c r="AG115" s="18"/>
    </row>
    <row r="116" spans="1:33" hidden="1" x14ac:dyDescent="0.2">
      <c r="A116" s="19">
        <v>39308</v>
      </c>
      <c r="B116" s="22">
        <v>8</v>
      </c>
      <c r="C116" s="18">
        <v>0.06</v>
      </c>
      <c r="D116" s="18">
        <v>8.64</v>
      </c>
      <c r="E116" s="18">
        <v>2.9</v>
      </c>
      <c r="F116" s="18">
        <v>2.48</v>
      </c>
      <c r="G116" s="18">
        <v>0.22500000000000001</v>
      </c>
      <c r="I116">
        <v>201</v>
      </c>
      <c r="J116" s="43">
        <f t="shared" si="21"/>
        <v>2.815407</v>
      </c>
      <c r="K116">
        <v>1.36</v>
      </c>
      <c r="L116" s="43">
        <f t="shared" si="22"/>
        <v>4.2119200000000002E-2</v>
      </c>
      <c r="N116" s="18" t="s">
        <v>20</v>
      </c>
      <c r="O116" s="18">
        <v>1</v>
      </c>
      <c r="P116" s="18">
        <v>1</v>
      </c>
      <c r="Q116" s="18"/>
      <c r="R116" s="18" t="s">
        <v>20</v>
      </c>
      <c r="S116" s="18">
        <v>3</v>
      </c>
      <c r="T116" s="3">
        <f t="shared" si="14"/>
        <v>29</v>
      </c>
      <c r="U116" s="3">
        <f t="shared" si="15"/>
        <v>22</v>
      </c>
      <c r="V116" s="24">
        <f t="shared" si="16"/>
        <v>0.91439999999999999</v>
      </c>
      <c r="W116" s="18">
        <v>36</v>
      </c>
      <c r="X116" s="18">
        <v>2</v>
      </c>
      <c r="Y116" s="18">
        <v>1</v>
      </c>
      <c r="Z116" s="18">
        <v>29</v>
      </c>
      <c r="AA116" s="18" t="s">
        <v>368</v>
      </c>
      <c r="AB116" s="18">
        <v>22</v>
      </c>
      <c r="AC116" s="18" t="s">
        <v>368</v>
      </c>
      <c r="AD116" s="18">
        <v>11.26</v>
      </c>
      <c r="AE116" s="18"/>
      <c r="AF116" s="18"/>
      <c r="AG116" s="18" t="s">
        <v>236</v>
      </c>
    </row>
    <row r="117" spans="1:33" hidden="1" x14ac:dyDescent="0.2">
      <c r="A117" s="19">
        <v>39322</v>
      </c>
      <c r="B117" s="22">
        <v>8</v>
      </c>
      <c r="C117" s="18">
        <v>0.26</v>
      </c>
      <c r="D117" s="18">
        <v>10.27</v>
      </c>
      <c r="E117" s="18">
        <v>4.0999999999999996</v>
      </c>
      <c r="F117" s="18">
        <v>2.4700000000000002</v>
      </c>
      <c r="G117" s="18">
        <v>0.104</v>
      </c>
      <c r="I117">
        <v>232</v>
      </c>
      <c r="J117" s="43">
        <f t="shared" si="21"/>
        <v>3.2496239999999998</v>
      </c>
      <c r="K117">
        <v>0.92</v>
      </c>
      <c r="L117" s="43">
        <f t="shared" si="22"/>
        <v>2.8492400000000001E-2</v>
      </c>
      <c r="N117" s="18">
        <v>5</v>
      </c>
      <c r="O117" s="18">
        <v>1</v>
      </c>
      <c r="P117" s="18">
        <v>1</v>
      </c>
      <c r="Q117" s="18"/>
      <c r="R117" s="18" t="s">
        <v>20</v>
      </c>
      <c r="S117" s="18">
        <v>1</v>
      </c>
      <c r="T117" s="3">
        <f t="shared" si="14"/>
        <v>28</v>
      </c>
      <c r="U117" s="3">
        <f t="shared" si="15"/>
        <v>23</v>
      </c>
      <c r="V117" s="24">
        <f t="shared" si="16"/>
        <v>0.68579999999999997</v>
      </c>
      <c r="W117" s="18">
        <v>27</v>
      </c>
      <c r="X117" s="18">
        <v>2</v>
      </c>
      <c r="Y117" s="18">
        <v>1</v>
      </c>
      <c r="Z117" s="18">
        <v>28</v>
      </c>
      <c r="AA117" s="18" t="s">
        <v>368</v>
      </c>
      <c r="AB117" s="18">
        <v>23</v>
      </c>
      <c r="AC117" s="18" t="s">
        <v>368</v>
      </c>
      <c r="AD117" s="18">
        <v>3.28</v>
      </c>
      <c r="AE117" s="18"/>
      <c r="AF117" s="18"/>
      <c r="AG117" s="18" t="s">
        <v>182</v>
      </c>
    </row>
    <row r="118" spans="1:33" hidden="1" x14ac:dyDescent="0.2">
      <c r="A118" s="19">
        <v>39336</v>
      </c>
      <c r="B118" s="22">
        <v>8</v>
      </c>
      <c r="C118" s="18">
        <v>0.04</v>
      </c>
      <c r="D118" s="18">
        <v>8.81</v>
      </c>
      <c r="E118" s="18">
        <v>3.7</v>
      </c>
      <c r="F118" s="18">
        <v>1.26</v>
      </c>
      <c r="G118" s="18">
        <v>0.27900000000000003</v>
      </c>
      <c r="I118">
        <v>182</v>
      </c>
      <c r="J118" s="43">
        <f t="shared" si="21"/>
        <v>2.549274</v>
      </c>
      <c r="K118">
        <v>2.71</v>
      </c>
      <c r="L118" s="43">
        <f t="shared" si="22"/>
        <v>8.3928699999999995E-2</v>
      </c>
      <c r="N118" s="18">
        <v>5</v>
      </c>
      <c r="O118" s="18">
        <v>3</v>
      </c>
      <c r="P118" s="18">
        <v>1</v>
      </c>
      <c r="Q118" s="18"/>
      <c r="R118" s="18" t="s">
        <v>20</v>
      </c>
      <c r="S118" s="18">
        <v>5</v>
      </c>
      <c r="T118" s="3">
        <f t="shared" si="14"/>
        <v>26</v>
      </c>
      <c r="U118" s="3">
        <f t="shared" si="15"/>
        <v>23</v>
      </c>
      <c r="V118" s="24">
        <f t="shared" si="16"/>
        <v>0.4572</v>
      </c>
      <c r="W118" s="18">
        <v>18</v>
      </c>
      <c r="X118" s="18">
        <v>1</v>
      </c>
      <c r="Y118" s="18">
        <v>1</v>
      </c>
      <c r="Z118" s="18">
        <v>26</v>
      </c>
      <c r="AA118" s="18" t="s">
        <v>368</v>
      </c>
      <c r="AB118" s="18">
        <v>23</v>
      </c>
      <c r="AC118" s="18" t="s">
        <v>368</v>
      </c>
      <c r="AD118" s="18">
        <v>2.4900000000000002</v>
      </c>
      <c r="AE118" s="18"/>
      <c r="AF118" s="18"/>
      <c r="AG118" s="18"/>
    </row>
    <row r="119" spans="1:33" hidden="1" x14ac:dyDescent="0.2">
      <c r="A119" s="19">
        <v>39350</v>
      </c>
      <c r="B119" s="22">
        <v>8</v>
      </c>
      <c r="C119" s="18">
        <v>7.0000000000000007E-2</v>
      </c>
      <c r="D119" s="18">
        <v>7.05</v>
      </c>
      <c r="E119" s="18">
        <v>2</v>
      </c>
      <c r="F119" s="18">
        <v>8.6999999999999994E-2</v>
      </c>
      <c r="G119" s="18">
        <v>1.94</v>
      </c>
      <c r="I119">
        <v>243</v>
      </c>
      <c r="J119" s="43">
        <f t="shared" si="21"/>
        <v>3.4037010000000003</v>
      </c>
      <c r="K119">
        <v>0.72</v>
      </c>
      <c r="L119" s="43">
        <f t="shared" si="22"/>
        <v>2.2298399999999999E-2</v>
      </c>
      <c r="N119" s="18" t="s">
        <v>20</v>
      </c>
      <c r="O119" s="18">
        <v>1</v>
      </c>
      <c r="P119" s="18">
        <v>2</v>
      </c>
      <c r="Q119" s="18"/>
      <c r="R119" s="18" t="s">
        <v>20</v>
      </c>
      <c r="S119" s="18">
        <v>1</v>
      </c>
      <c r="T119" s="3">
        <f t="shared" si="14"/>
        <v>27</v>
      </c>
      <c r="U119" s="3">
        <f t="shared" si="15"/>
        <v>22</v>
      </c>
      <c r="V119" s="24">
        <f t="shared" si="16"/>
        <v>0.83819999999999995</v>
      </c>
      <c r="W119" s="18">
        <v>33</v>
      </c>
      <c r="X119" s="18">
        <v>2</v>
      </c>
      <c r="Y119" s="18">
        <v>1</v>
      </c>
      <c r="Z119" s="18">
        <v>27</v>
      </c>
      <c r="AA119" s="18" t="s">
        <v>368</v>
      </c>
      <c r="AB119" s="18">
        <v>22</v>
      </c>
      <c r="AC119" s="18" t="s">
        <v>368</v>
      </c>
      <c r="AD119" s="18" t="s">
        <v>20</v>
      </c>
      <c r="AE119" s="18"/>
      <c r="AF119" s="18"/>
      <c r="AG119" s="18"/>
    </row>
    <row r="120" spans="1:33" hidden="1" x14ac:dyDescent="0.2">
      <c r="A120" s="19">
        <v>39364</v>
      </c>
      <c r="B120" s="22">
        <v>8</v>
      </c>
      <c r="C120" s="18">
        <v>0.35</v>
      </c>
      <c r="D120" s="18">
        <v>7.25</v>
      </c>
      <c r="E120" s="18">
        <v>3</v>
      </c>
      <c r="F120" s="18">
        <v>0.755</v>
      </c>
      <c r="G120" s="18">
        <v>0.126</v>
      </c>
      <c r="I120">
        <v>345</v>
      </c>
      <c r="J120" s="43">
        <f t="shared" si="21"/>
        <v>4.8324150000000001</v>
      </c>
      <c r="K120">
        <v>1.62</v>
      </c>
      <c r="L120" s="43">
        <f t="shared" si="22"/>
        <v>5.0171399999999998E-2</v>
      </c>
      <c r="N120" s="18">
        <v>5</v>
      </c>
      <c r="O120" s="18">
        <v>2</v>
      </c>
      <c r="P120" s="18">
        <v>2</v>
      </c>
      <c r="Q120" s="18"/>
      <c r="R120" s="18">
        <v>3</v>
      </c>
      <c r="S120" s="18">
        <v>2</v>
      </c>
      <c r="T120" s="3">
        <f t="shared" si="14"/>
        <v>26</v>
      </c>
      <c r="U120" s="3">
        <f t="shared" si="15"/>
        <v>22</v>
      </c>
      <c r="V120" s="24">
        <f t="shared" si="16"/>
        <v>0.2286</v>
      </c>
      <c r="W120" s="18">
        <v>9</v>
      </c>
      <c r="X120" s="18">
        <v>1</v>
      </c>
      <c r="Y120" s="18">
        <v>2</v>
      </c>
      <c r="Z120" s="18">
        <v>26</v>
      </c>
      <c r="AA120" s="18" t="s">
        <v>368</v>
      </c>
      <c r="AB120" s="18">
        <v>22</v>
      </c>
      <c r="AC120" s="18" t="s">
        <v>368</v>
      </c>
      <c r="AD120" s="18">
        <v>7.94</v>
      </c>
      <c r="AE120" s="18"/>
      <c r="AF120" s="18"/>
      <c r="AG120" s="18"/>
    </row>
    <row r="121" spans="1:33" hidden="1" x14ac:dyDescent="0.2">
      <c r="A121" s="19">
        <v>39378</v>
      </c>
      <c r="B121" s="22">
        <v>8</v>
      </c>
      <c r="C121" s="18">
        <v>0.08</v>
      </c>
      <c r="D121" s="18">
        <v>6.76</v>
      </c>
      <c r="E121" s="18">
        <v>2.7</v>
      </c>
      <c r="F121" s="18">
        <v>3.12</v>
      </c>
      <c r="G121" s="18">
        <v>0.14099999999999999</v>
      </c>
      <c r="I121">
        <v>276</v>
      </c>
      <c r="J121" s="43">
        <f t="shared" si="21"/>
        <v>3.8659319999999999</v>
      </c>
      <c r="K121">
        <v>1.2</v>
      </c>
      <c r="L121" s="43">
        <f t="shared" si="22"/>
        <v>3.7163999999999996E-2</v>
      </c>
      <c r="N121" s="18" t="s">
        <v>20</v>
      </c>
      <c r="O121" s="18">
        <v>1</v>
      </c>
      <c r="P121" s="18">
        <v>2</v>
      </c>
      <c r="Q121" s="18"/>
      <c r="R121" s="18" t="s">
        <v>20</v>
      </c>
      <c r="S121" s="18">
        <v>1</v>
      </c>
      <c r="T121" s="3">
        <f t="shared" si="14"/>
        <v>26</v>
      </c>
      <c r="U121" s="3">
        <f t="shared" si="15"/>
        <v>20</v>
      </c>
      <c r="V121" s="24">
        <f t="shared" si="16"/>
        <v>0.78739999999999999</v>
      </c>
      <c r="W121" s="18">
        <v>31</v>
      </c>
      <c r="X121" s="18">
        <v>2</v>
      </c>
      <c r="Y121" s="18">
        <v>1</v>
      </c>
      <c r="Z121" s="18">
        <v>26</v>
      </c>
      <c r="AA121" s="18" t="s">
        <v>368</v>
      </c>
      <c r="AB121" s="18">
        <v>20</v>
      </c>
      <c r="AC121" s="18" t="s">
        <v>368</v>
      </c>
      <c r="AD121" s="18">
        <v>0.61</v>
      </c>
      <c r="AE121" s="18"/>
      <c r="AF121" s="18"/>
      <c r="AG121" s="18"/>
    </row>
    <row r="122" spans="1:33" hidden="1" x14ac:dyDescent="0.2">
      <c r="A122" s="19">
        <v>39392</v>
      </c>
      <c r="B122" s="22">
        <v>8</v>
      </c>
      <c r="C122" s="18">
        <v>0.08</v>
      </c>
      <c r="D122" s="18">
        <v>7.26</v>
      </c>
      <c r="E122" s="18">
        <v>12.2</v>
      </c>
      <c r="F122" s="18">
        <v>0.68500000000000005</v>
      </c>
      <c r="G122" s="18" t="s">
        <v>20</v>
      </c>
      <c r="I122">
        <v>227</v>
      </c>
      <c r="J122" s="43">
        <f t="shared" si="21"/>
        <v>3.179589</v>
      </c>
      <c r="K122">
        <v>1.1399999999999999</v>
      </c>
      <c r="L122" s="43">
        <f t="shared" si="22"/>
        <v>3.5305799999999998E-2</v>
      </c>
      <c r="N122" s="18">
        <v>5</v>
      </c>
      <c r="O122" s="18">
        <v>2</v>
      </c>
      <c r="P122" s="18">
        <v>1</v>
      </c>
      <c r="Q122" s="18"/>
      <c r="R122" s="18" t="s">
        <v>20</v>
      </c>
      <c r="S122" s="18">
        <v>4</v>
      </c>
      <c r="T122" s="3">
        <f t="shared" si="14"/>
        <v>11</v>
      </c>
      <c r="U122" s="3">
        <f t="shared" si="15"/>
        <v>10</v>
      </c>
      <c r="V122" s="24">
        <f t="shared" si="16"/>
        <v>0.83819999999999995</v>
      </c>
      <c r="W122" s="18">
        <v>33</v>
      </c>
      <c r="X122" s="18">
        <v>2</v>
      </c>
      <c r="Y122" s="18">
        <v>1</v>
      </c>
      <c r="Z122" s="18">
        <v>11</v>
      </c>
      <c r="AA122" s="18" t="s">
        <v>368</v>
      </c>
      <c r="AB122" s="18">
        <v>10</v>
      </c>
      <c r="AC122" s="18" t="s">
        <v>368</v>
      </c>
      <c r="AD122" s="18">
        <v>3.67</v>
      </c>
      <c r="AE122" s="18"/>
      <c r="AF122" s="18"/>
      <c r="AG122" s="18"/>
    </row>
    <row r="123" spans="1:33" hidden="1" x14ac:dyDescent="0.2">
      <c r="A123" s="1">
        <v>39420</v>
      </c>
      <c r="B123" s="22">
        <v>8</v>
      </c>
      <c r="C123" s="18">
        <v>7.0000000000000007E-2</v>
      </c>
      <c r="D123" s="18">
        <v>6.43</v>
      </c>
      <c r="E123" s="18">
        <v>1.6</v>
      </c>
      <c r="F123" s="18">
        <v>1.0500000000000001E-2</v>
      </c>
      <c r="G123" s="18">
        <v>3.2000000000000001E-2</v>
      </c>
      <c r="I123">
        <v>296</v>
      </c>
      <c r="J123" s="43">
        <f t="shared" si="21"/>
        <v>4.1460720000000002</v>
      </c>
      <c r="K123">
        <v>0.56999999999999995</v>
      </c>
      <c r="L123" s="43">
        <f t="shared" si="22"/>
        <v>1.7652899999999999E-2</v>
      </c>
      <c r="N123">
        <v>5</v>
      </c>
      <c r="O123">
        <v>2</v>
      </c>
      <c r="P123">
        <v>3</v>
      </c>
      <c r="R123" t="s">
        <v>20</v>
      </c>
      <c r="S123">
        <v>3</v>
      </c>
      <c r="T123" s="3">
        <f t="shared" si="14"/>
        <v>4</v>
      </c>
      <c r="U123" s="3">
        <f t="shared" si="15"/>
        <v>4</v>
      </c>
      <c r="V123" s="24">
        <f t="shared" si="16"/>
        <v>0.71119999999999994</v>
      </c>
      <c r="W123">
        <v>28</v>
      </c>
      <c r="X123">
        <v>2</v>
      </c>
      <c r="Y123">
        <v>2</v>
      </c>
      <c r="Z123">
        <v>4</v>
      </c>
      <c r="AA123" t="s">
        <v>368</v>
      </c>
      <c r="AB123">
        <v>4</v>
      </c>
      <c r="AC123" t="s">
        <v>368</v>
      </c>
      <c r="AD123" s="18">
        <v>9.74</v>
      </c>
      <c r="AE123" s="18"/>
    </row>
    <row r="124" spans="1:33" x14ac:dyDescent="0.2">
      <c r="A124" s="17">
        <v>39168</v>
      </c>
      <c r="B124" s="22">
        <v>9</v>
      </c>
      <c r="C124" s="18">
        <v>0.11</v>
      </c>
      <c r="D124" s="18">
        <v>6.34</v>
      </c>
      <c r="E124" s="18">
        <v>1.7</v>
      </c>
      <c r="F124" s="18">
        <v>9.19</v>
      </c>
      <c r="G124" s="18">
        <v>0.20399999999999999</v>
      </c>
      <c r="N124" s="18" t="s">
        <v>20</v>
      </c>
      <c r="O124" s="18">
        <v>1</v>
      </c>
      <c r="P124" s="18">
        <v>2</v>
      </c>
      <c r="Q124" s="18"/>
      <c r="R124" s="18">
        <v>7</v>
      </c>
      <c r="S124" s="18">
        <v>1</v>
      </c>
      <c r="T124" s="3" t="str">
        <f t="shared" si="14"/>
        <v xml:space="preserve"> </v>
      </c>
      <c r="U124" s="3" t="str">
        <f t="shared" si="15"/>
        <v xml:space="preserve"> </v>
      </c>
      <c r="V124" s="24" t="e">
        <f t="shared" si="16"/>
        <v>#VALUE!</v>
      </c>
      <c r="W124" s="18" t="s">
        <v>20</v>
      </c>
      <c r="X124" s="18" t="s">
        <v>20</v>
      </c>
      <c r="Y124" s="18">
        <v>2</v>
      </c>
      <c r="Z124" s="18"/>
      <c r="AA124" s="18"/>
      <c r="AB124" s="18"/>
      <c r="AC124" s="18"/>
      <c r="AD124" s="18">
        <v>9.2799999999999994</v>
      </c>
      <c r="AE124" s="18"/>
      <c r="AF124" s="18" t="s">
        <v>46</v>
      </c>
      <c r="AG124" s="18" t="s">
        <v>232</v>
      </c>
    </row>
    <row r="125" spans="1:33" hidden="1" x14ac:dyDescent="0.2">
      <c r="A125" s="17">
        <v>39182</v>
      </c>
      <c r="B125" s="22">
        <v>9</v>
      </c>
      <c r="C125" s="18">
        <v>7.0000000000000007E-2</v>
      </c>
      <c r="D125" s="18">
        <v>5.82</v>
      </c>
      <c r="E125" s="18">
        <v>2.5</v>
      </c>
      <c r="F125" s="18">
        <v>10.199999999999999</v>
      </c>
      <c r="G125" s="18">
        <v>0.20599999999999999</v>
      </c>
      <c r="I125">
        <v>429</v>
      </c>
      <c r="J125" s="43">
        <f>(I125*14.007)*(0.001)</f>
        <v>6.0090029999999999</v>
      </c>
      <c r="K125">
        <v>0.28000000000000003</v>
      </c>
      <c r="L125" s="43">
        <f>(K125*30.97)*0.001</f>
        <v>8.6715999999999998E-3</v>
      </c>
      <c r="N125" s="18">
        <v>5</v>
      </c>
      <c r="O125" s="18">
        <v>2</v>
      </c>
      <c r="P125" s="18">
        <v>2</v>
      </c>
      <c r="Q125" s="18"/>
      <c r="R125" s="18" t="s">
        <v>20</v>
      </c>
      <c r="S125" s="18">
        <v>1</v>
      </c>
      <c r="T125" s="3">
        <f t="shared" si="14"/>
        <v>9</v>
      </c>
      <c r="U125" s="3">
        <f t="shared" si="15"/>
        <v>11</v>
      </c>
      <c r="V125" s="24" t="e">
        <f t="shared" si="16"/>
        <v>#VALUE!</v>
      </c>
      <c r="W125" s="18" t="s">
        <v>20</v>
      </c>
      <c r="X125" s="18" t="s">
        <v>20</v>
      </c>
      <c r="Y125" s="18">
        <v>2</v>
      </c>
      <c r="Z125" s="18">
        <v>9</v>
      </c>
      <c r="AA125" s="18" t="s">
        <v>368</v>
      </c>
      <c r="AB125" s="18">
        <v>11</v>
      </c>
      <c r="AC125" s="18" t="s">
        <v>368</v>
      </c>
      <c r="AD125" s="18">
        <v>11.65</v>
      </c>
      <c r="AE125" s="18"/>
      <c r="AF125" s="18"/>
      <c r="AG125" s="18"/>
    </row>
    <row r="126" spans="1:33" hidden="1" x14ac:dyDescent="0.2">
      <c r="A126" s="17">
        <v>39196</v>
      </c>
      <c r="B126" s="22">
        <v>9</v>
      </c>
      <c r="C126" s="18">
        <v>7.0000000000000007E-2</v>
      </c>
      <c r="D126" s="18">
        <v>6.41</v>
      </c>
      <c r="E126" s="18">
        <v>57.7</v>
      </c>
      <c r="F126" s="18">
        <v>10.6</v>
      </c>
      <c r="G126" s="18">
        <v>0.06</v>
      </c>
      <c r="I126">
        <v>283</v>
      </c>
      <c r="J126" s="43">
        <f>(I126*14.007)*(0.001)</f>
        <v>3.963981</v>
      </c>
      <c r="K126">
        <v>1.24</v>
      </c>
      <c r="L126" s="43">
        <f>(K126*30.97)*0.001</f>
        <v>3.8402800000000001E-2</v>
      </c>
      <c r="N126" s="18">
        <v>5</v>
      </c>
      <c r="O126" s="18">
        <v>2</v>
      </c>
      <c r="P126" s="18">
        <v>2</v>
      </c>
      <c r="Q126" s="18"/>
      <c r="R126" s="18">
        <v>6</v>
      </c>
      <c r="S126" s="18">
        <v>1</v>
      </c>
      <c r="T126" s="3">
        <f t="shared" si="14"/>
        <v>27</v>
      </c>
      <c r="U126" s="3">
        <f t="shared" si="15"/>
        <v>24</v>
      </c>
      <c r="V126" s="24" t="e">
        <f t="shared" si="16"/>
        <v>#VALUE!</v>
      </c>
      <c r="W126" s="18" t="s">
        <v>20</v>
      </c>
      <c r="X126" s="18">
        <v>1</v>
      </c>
      <c r="Y126" s="18">
        <v>2</v>
      </c>
      <c r="Z126" s="18">
        <v>27</v>
      </c>
      <c r="AA126" s="18" t="s">
        <v>368</v>
      </c>
      <c r="AB126" s="18">
        <v>24</v>
      </c>
      <c r="AC126" s="18" t="s">
        <v>368</v>
      </c>
      <c r="AD126" s="18">
        <v>7.9</v>
      </c>
      <c r="AE126" s="18"/>
      <c r="AF126" s="18"/>
      <c r="AG126" s="18"/>
    </row>
    <row r="127" spans="1:33" hidden="1" x14ac:dyDescent="0.2">
      <c r="A127" s="17">
        <v>39252</v>
      </c>
      <c r="B127" s="22">
        <v>9</v>
      </c>
      <c r="C127" s="18">
        <v>7.0000000000000007E-2</v>
      </c>
      <c r="D127" s="18">
        <v>6.9</v>
      </c>
      <c r="E127" s="18">
        <v>7.6</v>
      </c>
      <c r="F127" s="18">
        <v>6.53</v>
      </c>
      <c r="G127" s="18">
        <v>0.121</v>
      </c>
      <c r="N127" s="18">
        <v>5</v>
      </c>
      <c r="O127" s="18">
        <v>1</v>
      </c>
      <c r="P127" s="18">
        <v>2</v>
      </c>
      <c r="Q127" s="18"/>
      <c r="R127" s="18" t="s">
        <v>20</v>
      </c>
      <c r="S127" s="18">
        <v>1</v>
      </c>
      <c r="T127" s="3">
        <f t="shared" si="14"/>
        <v>27</v>
      </c>
      <c r="U127" s="3">
        <f t="shared" si="15"/>
        <v>25</v>
      </c>
      <c r="V127" s="24" t="e">
        <f t="shared" si="16"/>
        <v>#VALUE!</v>
      </c>
      <c r="W127" s="18" t="s">
        <v>20</v>
      </c>
      <c r="X127" s="18" t="s">
        <v>20</v>
      </c>
      <c r="Y127" s="18">
        <v>2</v>
      </c>
      <c r="Z127" s="18">
        <v>27</v>
      </c>
      <c r="AA127" s="18" t="s">
        <v>368</v>
      </c>
      <c r="AB127" s="18">
        <v>25</v>
      </c>
      <c r="AC127" s="18" t="s">
        <v>368</v>
      </c>
      <c r="AD127" s="18">
        <v>7.63</v>
      </c>
      <c r="AE127" s="18"/>
      <c r="AF127" s="18"/>
      <c r="AG127" s="18"/>
    </row>
    <row r="128" spans="1:33" hidden="1" x14ac:dyDescent="0.2">
      <c r="A128" s="17">
        <v>39268</v>
      </c>
      <c r="B128" s="22">
        <v>9</v>
      </c>
      <c r="C128" s="18">
        <v>7.0000000000000007E-2</v>
      </c>
      <c r="D128" s="18">
        <v>6.76</v>
      </c>
      <c r="E128" s="18">
        <v>5.0999999999999996</v>
      </c>
      <c r="F128" s="18">
        <v>20.7</v>
      </c>
      <c r="G128" s="18">
        <v>0.16</v>
      </c>
      <c r="I128">
        <v>212</v>
      </c>
      <c r="J128" s="43">
        <f>(I128*14.007)*(0.001)</f>
        <v>2.969484</v>
      </c>
      <c r="K128">
        <v>0.48</v>
      </c>
      <c r="L128" s="43">
        <f>(K128*30.97)*0.001</f>
        <v>1.48656E-2</v>
      </c>
      <c r="N128" s="18">
        <v>5</v>
      </c>
      <c r="O128" s="18">
        <v>3</v>
      </c>
      <c r="P128" s="18">
        <v>2</v>
      </c>
      <c r="Q128" s="18"/>
      <c r="R128" s="18" t="s">
        <v>20</v>
      </c>
      <c r="S128" s="18">
        <v>1</v>
      </c>
      <c r="T128" s="3">
        <f t="shared" si="14"/>
        <v>28</v>
      </c>
      <c r="U128" s="3">
        <f t="shared" si="15"/>
        <v>24</v>
      </c>
      <c r="V128" s="24" t="e">
        <f t="shared" si="16"/>
        <v>#VALUE!</v>
      </c>
      <c r="W128" s="18" t="s">
        <v>20</v>
      </c>
      <c r="X128" s="18" t="s">
        <v>20</v>
      </c>
      <c r="Y128" s="18">
        <v>1</v>
      </c>
      <c r="Z128" s="18">
        <v>28</v>
      </c>
      <c r="AA128" s="18" t="s">
        <v>368</v>
      </c>
      <c r="AB128" s="18">
        <v>24</v>
      </c>
      <c r="AC128" s="18" t="s">
        <v>368</v>
      </c>
      <c r="AD128" s="18">
        <v>6.2</v>
      </c>
      <c r="AE128" s="18"/>
      <c r="AF128" s="18"/>
      <c r="AG128" s="18"/>
    </row>
    <row r="129" spans="1:33" hidden="1" x14ac:dyDescent="0.2">
      <c r="A129" s="17">
        <v>39294</v>
      </c>
      <c r="B129" s="22">
        <v>9</v>
      </c>
      <c r="C129" s="18">
        <v>7.0000000000000007E-2</v>
      </c>
      <c r="D129" s="18">
        <v>6.46</v>
      </c>
      <c r="E129" s="18">
        <v>5.6</v>
      </c>
      <c r="F129" s="18">
        <v>3.21</v>
      </c>
      <c r="G129" s="18">
        <v>0.19</v>
      </c>
      <c r="I129">
        <v>155</v>
      </c>
      <c r="J129" s="43">
        <f>(I129*14.007)*(0.001)</f>
        <v>2.1710850000000002</v>
      </c>
      <c r="K129">
        <v>1.61</v>
      </c>
      <c r="L129" s="43">
        <f>(K129*30.97)*0.001</f>
        <v>4.9861700000000002E-2</v>
      </c>
      <c r="N129" s="18">
        <v>5</v>
      </c>
      <c r="O129" s="18">
        <v>2</v>
      </c>
      <c r="P129" s="18">
        <v>2</v>
      </c>
      <c r="Q129" s="18"/>
      <c r="R129" s="18" t="s">
        <v>20</v>
      </c>
      <c r="S129" s="18">
        <v>4</v>
      </c>
      <c r="T129" s="3">
        <f t="shared" si="14"/>
        <v>31</v>
      </c>
      <c r="U129" s="3">
        <f t="shared" si="15"/>
        <v>27</v>
      </c>
      <c r="V129" s="24" t="e">
        <f t="shared" si="16"/>
        <v>#VALUE!</v>
      </c>
      <c r="W129" s="18" t="s">
        <v>20</v>
      </c>
      <c r="X129" s="18" t="s">
        <v>20</v>
      </c>
      <c r="Y129" s="18">
        <v>2</v>
      </c>
      <c r="Z129" s="18">
        <v>31</v>
      </c>
      <c r="AA129" s="18" t="s">
        <v>368</v>
      </c>
      <c r="AB129" s="18">
        <v>27</v>
      </c>
      <c r="AC129" s="18" t="s">
        <v>368</v>
      </c>
      <c r="AD129" s="18">
        <v>8.18</v>
      </c>
      <c r="AE129" s="18"/>
      <c r="AF129" s="18"/>
      <c r="AG129" s="18"/>
    </row>
    <row r="130" spans="1:33" hidden="1" x14ac:dyDescent="0.2">
      <c r="A130" s="17">
        <v>39308</v>
      </c>
      <c r="B130" s="22">
        <v>9</v>
      </c>
      <c r="C130" s="18">
        <v>0.08</v>
      </c>
      <c r="D130" s="18">
        <v>8.1999999999999993</v>
      </c>
      <c r="E130" s="18">
        <v>21.1</v>
      </c>
      <c r="F130" s="18">
        <v>3.26</v>
      </c>
      <c r="G130" s="18">
        <v>0.192</v>
      </c>
      <c r="I130">
        <v>240</v>
      </c>
      <c r="J130" s="43">
        <f>(I130*14.007)*(0.001)</f>
        <v>3.3616799999999998</v>
      </c>
      <c r="K130">
        <v>1.75</v>
      </c>
      <c r="L130" s="43">
        <f>(K130*30.97)*0.001</f>
        <v>5.4197499999999996E-2</v>
      </c>
      <c r="N130" s="18">
        <v>5</v>
      </c>
      <c r="O130" s="18">
        <v>1</v>
      </c>
      <c r="P130" s="18">
        <v>2</v>
      </c>
      <c r="Q130" s="18"/>
      <c r="R130" s="18" t="s">
        <v>20</v>
      </c>
      <c r="S130" s="18">
        <v>2</v>
      </c>
      <c r="T130" s="3">
        <f t="shared" si="14"/>
        <v>27</v>
      </c>
      <c r="U130" s="3">
        <f t="shared" si="15"/>
        <v>22</v>
      </c>
      <c r="V130" s="24" t="e">
        <f t="shared" si="16"/>
        <v>#VALUE!</v>
      </c>
      <c r="W130" s="18" t="s">
        <v>20</v>
      </c>
      <c r="X130" s="18" t="s">
        <v>20</v>
      </c>
      <c r="Y130" s="18">
        <v>1</v>
      </c>
      <c r="Z130" s="18">
        <v>27</v>
      </c>
      <c r="AA130" s="18" t="s">
        <v>368</v>
      </c>
      <c r="AB130" s="18">
        <v>22</v>
      </c>
      <c r="AC130" s="18" t="s">
        <v>368</v>
      </c>
      <c r="AD130" s="18">
        <v>8.49</v>
      </c>
      <c r="AE130" s="18"/>
      <c r="AF130" s="18"/>
      <c r="AG130" s="18"/>
    </row>
    <row r="131" spans="1:33" hidden="1" x14ac:dyDescent="0.2">
      <c r="A131" s="17">
        <v>39350</v>
      </c>
      <c r="B131" s="22">
        <v>9</v>
      </c>
      <c r="C131" s="18">
        <v>0.06</v>
      </c>
      <c r="D131" s="18">
        <v>7.26</v>
      </c>
      <c r="E131" s="18">
        <v>1.7</v>
      </c>
      <c r="F131" s="18">
        <v>6.9000000000000006E-2</v>
      </c>
      <c r="G131" s="18">
        <v>2.41</v>
      </c>
      <c r="I131">
        <v>269</v>
      </c>
      <c r="J131" s="43">
        <f t="shared" ref="J131:J136" si="23">(I131*14.007)*(0.001)</f>
        <v>3.7678829999999999</v>
      </c>
      <c r="K131">
        <v>0.46</v>
      </c>
      <c r="L131" s="43">
        <f t="shared" ref="L131:L136" si="24">(K131*30.97)*0.001</f>
        <v>1.4246200000000001E-2</v>
      </c>
      <c r="N131" s="18">
        <v>5</v>
      </c>
      <c r="O131" s="18">
        <v>1</v>
      </c>
      <c r="P131" s="18">
        <v>2</v>
      </c>
      <c r="Q131" s="18"/>
      <c r="R131" s="18" t="s">
        <v>20</v>
      </c>
      <c r="S131" s="18">
        <v>1</v>
      </c>
      <c r="T131" s="3">
        <f t="shared" ref="T131:T194" si="25">IF(Z131&gt;0,IF(AA131="F",((Z131-32)*5/9),Z131),IF(Z131&lt;0,IF(AA131="F",((Z131-32)*5/9),Z131)," "))</f>
        <v>21</v>
      </c>
      <c r="U131" s="3">
        <f t="shared" ref="U131:U194" si="26">IF(AB131&gt;0,IF(AC131="F",((AB131-32)*5/9),AB131),IF(AB131&lt;0,IF(AC131="F",((AB131-32)*5/9),AB131)," "))</f>
        <v>21</v>
      </c>
      <c r="V131" s="24" t="e">
        <f t="shared" ref="V131:V194" si="27">W131*0.0254</f>
        <v>#VALUE!</v>
      </c>
      <c r="W131" s="18" t="s">
        <v>20</v>
      </c>
      <c r="X131" s="18" t="s">
        <v>20</v>
      </c>
      <c r="Y131" s="18">
        <v>2</v>
      </c>
      <c r="Z131" s="18">
        <v>21</v>
      </c>
      <c r="AA131" s="18" t="s">
        <v>368</v>
      </c>
      <c r="AB131" s="18">
        <v>21</v>
      </c>
      <c r="AC131" s="18" t="s">
        <v>368</v>
      </c>
      <c r="AD131" s="18" t="s">
        <v>20</v>
      </c>
      <c r="AE131" s="18"/>
      <c r="AF131" s="18"/>
      <c r="AG131" s="18"/>
    </row>
    <row r="132" spans="1:33" x14ac:dyDescent="0.2">
      <c r="A132" s="17">
        <v>39364</v>
      </c>
      <c r="B132" s="22">
        <v>9</v>
      </c>
      <c r="C132" s="18">
        <v>6.85</v>
      </c>
      <c r="D132" s="18">
        <v>6.51</v>
      </c>
      <c r="E132" s="18">
        <v>10.5</v>
      </c>
      <c r="F132" s="18">
        <v>0.629</v>
      </c>
      <c r="G132" s="18">
        <v>7.9000000000000001E-2</v>
      </c>
      <c r="I132">
        <v>245</v>
      </c>
      <c r="J132" s="43">
        <f t="shared" si="23"/>
        <v>3.4317150000000001</v>
      </c>
      <c r="K132">
        <v>0.94</v>
      </c>
      <c r="L132" s="43">
        <f t="shared" si="24"/>
        <v>2.91118E-2</v>
      </c>
      <c r="N132" s="18">
        <v>5</v>
      </c>
      <c r="O132" s="18">
        <v>2</v>
      </c>
      <c r="P132" s="18"/>
      <c r="Q132" s="18"/>
      <c r="R132" s="18" t="s">
        <v>20</v>
      </c>
      <c r="S132" s="18">
        <v>1</v>
      </c>
      <c r="T132" s="3" t="str">
        <f t="shared" si="25"/>
        <v xml:space="preserve"> </v>
      </c>
      <c r="U132" s="3" t="str">
        <f t="shared" si="26"/>
        <v xml:space="preserve"> </v>
      </c>
      <c r="V132" s="24" t="e">
        <f t="shared" si="27"/>
        <v>#VALUE!</v>
      </c>
      <c r="W132" s="18" t="s">
        <v>20</v>
      </c>
      <c r="X132" s="18" t="s">
        <v>20</v>
      </c>
      <c r="Y132" s="18">
        <v>2</v>
      </c>
      <c r="Z132" s="18"/>
      <c r="AA132" s="18"/>
      <c r="AB132" s="18"/>
      <c r="AC132" s="18"/>
      <c r="AD132" s="18">
        <v>5.33</v>
      </c>
      <c r="AE132" s="18"/>
      <c r="AF132" s="18"/>
      <c r="AG132" s="18"/>
    </row>
    <row r="133" spans="1:33" hidden="1" x14ac:dyDescent="0.2">
      <c r="A133" s="17">
        <v>39378</v>
      </c>
      <c r="B133" s="22">
        <v>9</v>
      </c>
      <c r="C133" s="18">
        <v>7.0000000000000007E-2</v>
      </c>
      <c r="D133" s="18">
        <v>7.16</v>
      </c>
      <c r="E133" s="18">
        <v>3.5</v>
      </c>
      <c r="F133" s="18">
        <v>5.34</v>
      </c>
      <c r="G133" s="18">
        <v>0.09</v>
      </c>
      <c r="I133">
        <v>334</v>
      </c>
      <c r="J133" s="43">
        <f t="shared" si="23"/>
        <v>4.6783380000000001</v>
      </c>
      <c r="K133">
        <v>1.0900000000000001</v>
      </c>
      <c r="L133" s="43">
        <f t="shared" si="24"/>
        <v>3.3757300000000004E-2</v>
      </c>
      <c r="N133" s="18">
        <v>5</v>
      </c>
      <c r="O133" s="18">
        <v>3</v>
      </c>
      <c r="P133" s="18">
        <v>2</v>
      </c>
      <c r="Q133" s="18"/>
      <c r="R133" s="18" t="s">
        <v>20</v>
      </c>
      <c r="S133" s="18">
        <v>1</v>
      </c>
      <c r="T133" s="3" t="str">
        <f t="shared" si="25"/>
        <v>N/A</v>
      </c>
      <c r="U133" s="3">
        <f t="shared" si="26"/>
        <v>20</v>
      </c>
      <c r="V133" s="24" t="e">
        <f t="shared" si="27"/>
        <v>#VALUE!</v>
      </c>
      <c r="W133" s="18" t="s">
        <v>20</v>
      </c>
      <c r="X133" s="18" t="s">
        <v>20</v>
      </c>
      <c r="Y133" s="18">
        <v>2</v>
      </c>
      <c r="Z133" s="18" t="s">
        <v>20</v>
      </c>
      <c r="AA133" s="18"/>
      <c r="AB133" s="18">
        <v>20</v>
      </c>
      <c r="AC133" s="18" t="s">
        <v>368</v>
      </c>
      <c r="AD133" s="18">
        <v>0.25</v>
      </c>
      <c r="AE133" s="18"/>
      <c r="AF133" s="18"/>
      <c r="AG133" s="18"/>
    </row>
    <row r="134" spans="1:33" hidden="1" x14ac:dyDescent="0.2">
      <c r="A134" s="17">
        <v>39392</v>
      </c>
      <c r="B134" s="22">
        <v>9</v>
      </c>
      <c r="C134" s="18">
        <v>0.53</v>
      </c>
      <c r="D134" s="18">
        <v>26.17</v>
      </c>
      <c r="E134" s="18">
        <v>6.1</v>
      </c>
      <c r="F134" s="18">
        <v>7.0599999999999996E-2</v>
      </c>
      <c r="G134" s="18" t="s">
        <v>20</v>
      </c>
      <c r="I134">
        <v>111</v>
      </c>
      <c r="J134" s="43">
        <f t="shared" si="23"/>
        <v>1.5547770000000001</v>
      </c>
      <c r="K134">
        <v>2.7</v>
      </c>
      <c r="L134" s="43">
        <f t="shared" si="24"/>
        <v>8.3618999999999999E-2</v>
      </c>
      <c r="N134" s="18">
        <v>5</v>
      </c>
      <c r="O134" s="18">
        <v>2</v>
      </c>
      <c r="P134" s="18">
        <v>2</v>
      </c>
      <c r="Q134" s="18"/>
      <c r="R134" s="18" t="s">
        <v>20</v>
      </c>
      <c r="S134" s="18">
        <v>4</v>
      </c>
      <c r="T134" s="3">
        <f t="shared" si="25"/>
        <v>10</v>
      </c>
      <c r="U134" s="3">
        <f t="shared" si="26"/>
        <v>9</v>
      </c>
      <c r="V134" s="24" t="e">
        <f t="shared" si="27"/>
        <v>#VALUE!</v>
      </c>
      <c r="W134" s="18" t="s">
        <v>20</v>
      </c>
      <c r="X134" s="18" t="s">
        <v>20</v>
      </c>
      <c r="Y134" s="18">
        <v>2</v>
      </c>
      <c r="Z134" s="18">
        <v>10</v>
      </c>
      <c r="AA134" s="18" t="s">
        <v>368</v>
      </c>
      <c r="AB134" s="18">
        <v>9</v>
      </c>
      <c r="AC134" s="18" t="s">
        <v>368</v>
      </c>
      <c r="AD134" s="18">
        <v>7.51</v>
      </c>
      <c r="AE134" s="18"/>
      <c r="AF134" s="18"/>
      <c r="AG134" s="18"/>
    </row>
    <row r="135" spans="1:33" hidden="1" x14ac:dyDescent="0.2">
      <c r="A135" s="19">
        <v>39405</v>
      </c>
      <c r="B135" s="22">
        <v>9</v>
      </c>
      <c r="C135" s="18">
        <v>0.08</v>
      </c>
      <c r="D135" s="18">
        <v>6.08</v>
      </c>
      <c r="E135" s="18">
        <v>6.3</v>
      </c>
      <c r="F135" s="18">
        <v>0.222</v>
      </c>
      <c r="G135" s="18">
        <v>0.23499999999999999</v>
      </c>
      <c r="I135">
        <v>110</v>
      </c>
      <c r="J135" s="43">
        <f t="shared" si="23"/>
        <v>1.54077</v>
      </c>
      <c r="K135">
        <v>3.59</v>
      </c>
      <c r="L135" s="43">
        <f t="shared" si="24"/>
        <v>0.1111823</v>
      </c>
      <c r="N135" s="18">
        <v>5</v>
      </c>
      <c r="O135" s="18">
        <v>2</v>
      </c>
      <c r="P135" s="18">
        <v>2</v>
      </c>
      <c r="Q135" s="18"/>
      <c r="R135" s="18" t="s">
        <v>20</v>
      </c>
      <c r="S135" s="18">
        <v>2</v>
      </c>
      <c r="T135" s="3">
        <f t="shared" si="25"/>
        <v>10</v>
      </c>
      <c r="U135" s="3">
        <f t="shared" si="26"/>
        <v>10</v>
      </c>
      <c r="V135" s="24" t="e">
        <f t="shared" si="27"/>
        <v>#VALUE!</v>
      </c>
      <c r="W135" s="18" t="s">
        <v>20</v>
      </c>
      <c r="X135" s="18" t="s">
        <v>20</v>
      </c>
      <c r="Y135" s="18">
        <v>2</v>
      </c>
      <c r="Z135" s="18">
        <v>10</v>
      </c>
      <c r="AA135" s="18" t="s">
        <v>368</v>
      </c>
      <c r="AB135" s="18">
        <v>10</v>
      </c>
      <c r="AC135" s="18" t="s">
        <v>368</v>
      </c>
      <c r="AD135" s="18">
        <v>8.76</v>
      </c>
      <c r="AE135" s="18"/>
      <c r="AF135" s="18"/>
      <c r="AG135" s="18"/>
    </row>
    <row r="136" spans="1:33" hidden="1" x14ac:dyDescent="0.2">
      <c r="A136" s="19">
        <v>39420</v>
      </c>
      <c r="B136" s="22">
        <v>9</v>
      </c>
      <c r="C136" s="18">
        <v>7.0000000000000007E-2</v>
      </c>
      <c r="D136" s="18">
        <v>6.48</v>
      </c>
      <c r="E136" s="18">
        <v>2.8</v>
      </c>
      <c r="F136" s="18">
        <v>9.4E-2</v>
      </c>
      <c r="G136" s="18">
        <v>3.2000000000000001E-2</v>
      </c>
      <c r="I136">
        <v>77.7</v>
      </c>
      <c r="J136" s="43">
        <f t="shared" si="23"/>
        <v>1.0883439000000001</v>
      </c>
      <c r="K136">
        <v>1.02</v>
      </c>
      <c r="L136" s="43">
        <f t="shared" si="24"/>
        <v>3.1589399999999997E-2</v>
      </c>
      <c r="N136" s="18">
        <v>5</v>
      </c>
      <c r="O136" s="18">
        <v>2</v>
      </c>
      <c r="P136" s="18">
        <v>1</v>
      </c>
      <c r="Q136" s="18"/>
      <c r="R136" s="18" t="s">
        <v>20</v>
      </c>
      <c r="S136" s="18">
        <v>3</v>
      </c>
      <c r="T136" s="3">
        <f t="shared" si="25"/>
        <v>4</v>
      </c>
      <c r="U136" s="3">
        <f t="shared" si="26"/>
        <v>1</v>
      </c>
      <c r="V136" s="24" t="e">
        <f t="shared" si="27"/>
        <v>#VALUE!</v>
      </c>
      <c r="W136" s="18" t="s">
        <v>20</v>
      </c>
      <c r="X136" s="18" t="s">
        <v>20</v>
      </c>
      <c r="Y136" s="18">
        <v>2</v>
      </c>
      <c r="Z136" s="18">
        <v>4</v>
      </c>
      <c r="AA136" s="18" t="s">
        <v>368</v>
      </c>
      <c r="AB136" s="18">
        <v>1</v>
      </c>
      <c r="AC136" s="18" t="s">
        <v>368</v>
      </c>
      <c r="AD136" s="18">
        <v>8.74</v>
      </c>
      <c r="AE136" s="18"/>
      <c r="AF136" s="18"/>
      <c r="AG136" s="18"/>
    </row>
    <row r="137" spans="1:33" hidden="1" x14ac:dyDescent="0.2">
      <c r="A137" s="17">
        <v>39168</v>
      </c>
      <c r="B137" s="22">
        <v>12</v>
      </c>
      <c r="C137" s="18">
        <v>0.06</v>
      </c>
      <c r="D137" s="18">
        <v>6.33</v>
      </c>
      <c r="E137" s="18">
        <v>3.4</v>
      </c>
      <c r="F137" s="18">
        <v>6.84</v>
      </c>
      <c r="G137" s="18">
        <v>0.16300000000000001</v>
      </c>
      <c r="I137">
        <v>252</v>
      </c>
      <c r="J137" s="43">
        <f t="shared" ref="J137:J153" si="28">(I137*14.007)*(0.001)</f>
        <v>3.5297640000000001</v>
      </c>
      <c r="K137">
        <v>0.51</v>
      </c>
      <c r="L137" s="43">
        <f t="shared" ref="L137:L153" si="29">(K137*30.97)*0.001</f>
        <v>1.5794699999999998E-2</v>
      </c>
      <c r="N137" s="18" t="s">
        <v>20</v>
      </c>
      <c r="O137" s="18">
        <v>2</v>
      </c>
      <c r="P137" s="18">
        <v>2</v>
      </c>
      <c r="Q137" s="18"/>
      <c r="R137" s="18">
        <v>7</v>
      </c>
      <c r="S137" s="18">
        <v>1</v>
      </c>
      <c r="T137" s="3">
        <f t="shared" si="25"/>
        <v>29</v>
      </c>
      <c r="U137" s="3">
        <f t="shared" si="26"/>
        <v>12</v>
      </c>
      <c r="V137" s="24">
        <f t="shared" si="27"/>
        <v>0.38100000000000001</v>
      </c>
      <c r="W137" s="18">
        <v>15</v>
      </c>
      <c r="X137" s="18">
        <v>2</v>
      </c>
      <c r="Y137" s="18">
        <v>2</v>
      </c>
      <c r="Z137" s="18">
        <v>29</v>
      </c>
      <c r="AA137" s="18" t="s">
        <v>368</v>
      </c>
      <c r="AB137" s="18">
        <v>12</v>
      </c>
      <c r="AC137" s="18" t="s">
        <v>368</v>
      </c>
      <c r="AD137" s="18">
        <v>10.81</v>
      </c>
      <c r="AE137" s="18"/>
      <c r="AF137" s="18" t="s">
        <v>50</v>
      </c>
      <c r="AG137" s="18"/>
    </row>
    <row r="138" spans="1:33" hidden="1" x14ac:dyDescent="0.2">
      <c r="A138" s="17">
        <v>39182</v>
      </c>
      <c r="B138" s="22">
        <v>12</v>
      </c>
      <c r="C138" s="18">
        <v>7.0000000000000007E-2</v>
      </c>
      <c r="D138" s="18">
        <v>6.11</v>
      </c>
      <c r="E138" s="18">
        <v>9</v>
      </c>
      <c r="F138" s="18">
        <v>6.55</v>
      </c>
      <c r="G138" s="18">
        <v>0.248</v>
      </c>
      <c r="I138">
        <v>287</v>
      </c>
      <c r="J138" s="43">
        <f t="shared" si="28"/>
        <v>4.0200089999999999</v>
      </c>
      <c r="K138">
        <v>0.39</v>
      </c>
      <c r="L138" s="43">
        <f t="shared" si="29"/>
        <v>1.20783E-2</v>
      </c>
      <c r="N138" s="18" t="s">
        <v>20</v>
      </c>
      <c r="O138" s="18">
        <v>1</v>
      </c>
      <c r="P138" s="18">
        <v>2</v>
      </c>
      <c r="Q138" s="18"/>
      <c r="R138" s="18">
        <v>7</v>
      </c>
      <c r="S138" s="18">
        <v>1</v>
      </c>
      <c r="T138" s="3">
        <f t="shared" si="25"/>
        <v>21</v>
      </c>
      <c r="U138" s="3">
        <f t="shared" si="26"/>
        <v>11</v>
      </c>
      <c r="V138" s="24">
        <f t="shared" si="27"/>
        <v>0.60959999999999992</v>
      </c>
      <c r="W138" s="18">
        <v>24</v>
      </c>
      <c r="X138" s="18">
        <v>2</v>
      </c>
      <c r="Y138" s="18">
        <v>2</v>
      </c>
      <c r="Z138" s="18">
        <v>21</v>
      </c>
      <c r="AA138" s="18" t="s">
        <v>368</v>
      </c>
      <c r="AB138" s="18">
        <v>11</v>
      </c>
      <c r="AC138" s="18" t="s">
        <v>368</v>
      </c>
      <c r="AD138" s="18">
        <v>11.64</v>
      </c>
      <c r="AE138" s="18"/>
      <c r="AF138" s="18"/>
      <c r="AG138" s="18" t="s">
        <v>215</v>
      </c>
    </row>
    <row r="139" spans="1:33" hidden="1" x14ac:dyDescent="0.2">
      <c r="A139" s="17">
        <v>39196</v>
      </c>
      <c r="B139" s="22">
        <v>12</v>
      </c>
      <c r="C139" s="18">
        <v>0.06</v>
      </c>
      <c r="D139" s="18">
        <v>6.32</v>
      </c>
      <c r="E139" s="18">
        <v>6</v>
      </c>
      <c r="F139" s="18">
        <v>3.81</v>
      </c>
      <c r="G139" s="18">
        <v>6.3E-2</v>
      </c>
      <c r="I139">
        <v>230</v>
      </c>
      <c r="J139" s="43">
        <f t="shared" si="28"/>
        <v>3.2216100000000001</v>
      </c>
      <c r="K139">
        <v>1.1599999999999999</v>
      </c>
      <c r="L139" s="43">
        <f t="shared" si="29"/>
        <v>3.5925199999999997E-2</v>
      </c>
      <c r="N139" s="18">
        <v>5</v>
      </c>
      <c r="O139" s="18">
        <v>2</v>
      </c>
      <c r="P139" s="18">
        <v>2</v>
      </c>
      <c r="Q139" s="18"/>
      <c r="R139" s="18">
        <v>8</v>
      </c>
      <c r="S139" s="18">
        <v>1</v>
      </c>
      <c r="T139" s="3">
        <f t="shared" si="25"/>
        <v>34</v>
      </c>
      <c r="U139" s="3">
        <f t="shared" si="26"/>
        <v>18</v>
      </c>
      <c r="V139" s="24">
        <f t="shared" si="27"/>
        <v>0.60959999999999992</v>
      </c>
      <c r="W139" s="18">
        <v>24</v>
      </c>
      <c r="X139" s="18">
        <v>2</v>
      </c>
      <c r="Y139" s="18">
        <v>1</v>
      </c>
      <c r="Z139" s="18">
        <v>34</v>
      </c>
      <c r="AA139" s="18" t="s">
        <v>368</v>
      </c>
      <c r="AB139" s="18">
        <v>18</v>
      </c>
      <c r="AC139" s="18" t="s">
        <v>368</v>
      </c>
      <c r="AD139" s="18">
        <v>8.93</v>
      </c>
      <c r="AE139" s="18"/>
      <c r="AF139" s="18"/>
      <c r="AG139" s="18"/>
    </row>
    <row r="140" spans="1:33" hidden="1" x14ac:dyDescent="0.2">
      <c r="A140" s="17">
        <v>39210</v>
      </c>
      <c r="B140" s="22">
        <v>12</v>
      </c>
      <c r="C140" s="18">
        <v>0.06</v>
      </c>
      <c r="D140" s="18">
        <v>6.69</v>
      </c>
      <c r="E140" s="18">
        <v>2</v>
      </c>
      <c r="F140" s="18">
        <v>5.55</v>
      </c>
      <c r="G140" s="18">
        <v>0.08</v>
      </c>
      <c r="I140">
        <v>274</v>
      </c>
      <c r="J140" s="43">
        <f t="shared" si="28"/>
        <v>3.8379180000000002</v>
      </c>
      <c r="K140">
        <v>0.71</v>
      </c>
      <c r="L140" s="43">
        <f t="shared" si="29"/>
        <v>2.19887E-2</v>
      </c>
      <c r="N140" s="18">
        <v>5</v>
      </c>
      <c r="O140" s="18">
        <v>2</v>
      </c>
      <c r="P140" s="18">
        <v>2</v>
      </c>
      <c r="Q140" s="18"/>
      <c r="R140" s="18" t="s">
        <v>20</v>
      </c>
      <c r="S140" s="18">
        <v>1</v>
      </c>
      <c r="T140" s="3">
        <f t="shared" si="25"/>
        <v>28</v>
      </c>
      <c r="U140" s="3">
        <f t="shared" si="26"/>
        <v>15</v>
      </c>
      <c r="V140" s="24">
        <f t="shared" si="27"/>
        <v>0.60959999999999992</v>
      </c>
      <c r="W140" s="18">
        <v>24</v>
      </c>
      <c r="X140" s="18">
        <v>2</v>
      </c>
      <c r="Y140" s="18">
        <v>2</v>
      </c>
      <c r="Z140" s="18">
        <v>28</v>
      </c>
      <c r="AA140" s="18" t="s">
        <v>368</v>
      </c>
      <c r="AB140" s="18">
        <v>15</v>
      </c>
      <c r="AC140" s="18" t="s">
        <v>368</v>
      </c>
      <c r="AD140" s="18">
        <v>14.75</v>
      </c>
      <c r="AE140" s="18"/>
      <c r="AF140" s="18"/>
      <c r="AG140" s="18"/>
    </row>
    <row r="141" spans="1:33" hidden="1" x14ac:dyDescent="0.2">
      <c r="A141" s="17">
        <v>39224</v>
      </c>
      <c r="B141" s="22">
        <v>12</v>
      </c>
      <c r="C141" s="18">
        <v>0.06</v>
      </c>
      <c r="D141" s="18">
        <v>6.64</v>
      </c>
      <c r="E141" s="18">
        <v>2.5</v>
      </c>
      <c r="F141" s="18">
        <v>4.72</v>
      </c>
      <c r="G141" s="18">
        <v>0.20399999999999999</v>
      </c>
      <c r="I141">
        <v>252</v>
      </c>
      <c r="J141" s="43">
        <f t="shared" si="28"/>
        <v>3.5297640000000001</v>
      </c>
      <c r="K141">
        <v>0.84</v>
      </c>
      <c r="L141" s="43">
        <f t="shared" si="29"/>
        <v>2.6014799999999998E-2</v>
      </c>
      <c r="N141" s="18">
        <v>5</v>
      </c>
      <c r="O141" s="18">
        <v>2</v>
      </c>
      <c r="P141" s="18">
        <v>1</v>
      </c>
      <c r="Q141" s="18"/>
      <c r="R141" s="18" t="s">
        <v>20</v>
      </c>
      <c r="S141" s="18">
        <v>1</v>
      </c>
      <c r="T141" s="3">
        <f t="shared" si="25"/>
        <v>40</v>
      </c>
      <c r="U141" s="3">
        <f t="shared" si="26"/>
        <v>18</v>
      </c>
      <c r="V141" s="24">
        <f t="shared" si="27"/>
        <v>0.68579999999999997</v>
      </c>
      <c r="W141" s="18">
        <v>27</v>
      </c>
      <c r="X141" s="18">
        <v>2</v>
      </c>
      <c r="Y141" s="18">
        <v>1</v>
      </c>
      <c r="Z141" s="18">
        <v>40</v>
      </c>
      <c r="AA141" s="18" t="s">
        <v>368</v>
      </c>
      <c r="AB141" s="18">
        <v>18</v>
      </c>
      <c r="AC141" s="18" t="s">
        <v>368</v>
      </c>
      <c r="AD141" s="18">
        <v>14.1</v>
      </c>
      <c r="AE141" s="18"/>
      <c r="AF141" s="18"/>
      <c r="AG141" s="18"/>
    </row>
    <row r="142" spans="1:33" hidden="1" x14ac:dyDescent="0.2">
      <c r="A142" s="17">
        <v>39238</v>
      </c>
      <c r="B142" s="22">
        <v>12</v>
      </c>
      <c r="C142" s="18">
        <v>0.06</v>
      </c>
      <c r="D142" s="18">
        <v>7.03</v>
      </c>
      <c r="E142" s="18">
        <v>0.5</v>
      </c>
      <c r="F142" s="18">
        <v>4.25</v>
      </c>
      <c r="G142" s="18">
        <v>0.19700000000000001</v>
      </c>
      <c r="I142">
        <v>185</v>
      </c>
      <c r="J142" s="43">
        <f t="shared" si="28"/>
        <v>2.5912950000000001</v>
      </c>
      <c r="K142">
        <v>1.1399999999999999</v>
      </c>
      <c r="L142" s="43">
        <f t="shared" si="29"/>
        <v>3.5305799999999998E-2</v>
      </c>
      <c r="N142" s="18">
        <v>5</v>
      </c>
      <c r="O142" s="18">
        <v>2</v>
      </c>
      <c r="P142" s="18">
        <v>3</v>
      </c>
      <c r="Q142" s="18"/>
      <c r="R142" s="18">
        <v>6</v>
      </c>
      <c r="S142" s="18">
        <v>5</v>
      </c>
      <c r="T142" s="3" t="str">
        <f t="shared" si="25"/>
        <v>35C</v>
      </c>
      <c r="U142" s="3">
        <f t="shared" si="26"/>
        <v>24</v>
      </c>
      <c r="V142" s="24">
        <f t="shared" si="27"/>
        <v>0.55879999999999996</v>
      </c>
      <c r="W142" s="18">
        <v>22</v>
      </c>
      <c r="X142" s="18">
        <v>2</v>
      </c>
      <c r="Y142" s="18" t="s">
        <v>20</v>
      </c>
      <c r="Z142" s="18" t="s">
        <v>210</v>
      </c>
      <c r="AA142" s="18"/>
      <c r="AB142" s="18">
        <v>24</v>
      </c>
      <c r="AC142" s="18" t="s">
        <v>368</v>
      </c>
      <c r="AD142" s="18">
        <v>9.4600000000000009</v>
      </c>
      <c r="AE142" s="18"/>
      <c r="AF142" s="18"/>
      <c r="AG142" s="18"/>
    </row>
    <row r="143" spans="1:33" hidden="1" x14ac:dyDescent="0.2">
      <c r="A143" s="17">
        <v>39252</v>
      </c>
      <c r="B143" s="22">
        <v>12</v>
      </c>
      <c r="C143" s="18">
        <v>0.16</v>
      </c>
      <c r="D143" s="18">
        <v>8.19</v>
      </c>
      <c r="E143" s="18">
        <v>6.4</v>
      </c>
      <c r="F143" s="18">
        <v>5.23</v>
      </c>
      <c r="G143" s="18">
        <v>8.4000000000000005E-2</v>
      </c>
      <c r="I143">
        <v>203</v>
      </c>
      <c r="J143" s="43">
        <f t="shared" si="28"/>
        <v>2.8434209999999998</v>
      </c>
      <c r="K143">
        <v>0.92</v>
      </c>
      <c r="L143" s="43">
        <f t="shared" si="29"/>
        <v>2.8492400000000001E-2</v>
      </c>
      <c r="N143" s="18">
        <v>5</v>
      </c>
      <c r="O143" s="18">
        <v>1</v>
      </c>
      <c r="P143" s="18">
        <v>2</v>
      </c>
      <c r="Q143" s="18"/>
      <c r="R143" s="18">
        <v>3</v>
      </c>
      <c r="S143" s="18">
        <v>1</v>
      </c>
      <c r="T143" s="3">
        <f t="shared" si="25"/>
        <v>40</v>
      </c>
      <c r="U143" s="3">
        <f t="shared" si="26"/>
        <v>25</v>
      </c>
      <c r="V143" s="24">
        <f t="shared" si="27"/>
        <v>0.68579999999999997</v>
      </c>
      <c r="W143" s="18">
        <v>27</v>
      </c>
      <c r="X143" s="18">
        <v>2</v>
      </c>
      <c r="Y143" s="18">
        <v>2</v>
      </c>
      <c r="Z143" s="18">
        <v>40</v>
      </c>
      <c r="AA143" s="18" t="s">
        <v>368</v>
      </c>
      <c r="AB143" s="18">
        <v>25</v>
      </c>
      <c r="AC143" s="18" t="s">
        <v>368</v>
      </c>
      <c r="AD143" s="18">
        <v>14.18</v>
      </c>
      <c r="AE143" s="18"/>
      <c r="AF143" s="18"/>
      <c r="AG143" s="18"/>
    </row>
    <row r="144" spans="1:33" hidden="1" x14ac:dyDescent="0.2">
      <c r="A144" s="17">
        <v>39268</v>
      </c>
      <c r="B144" s="22">
        <v>12</v>
      </c>
      <c r="C144" s="18">
        <v>0.06</v>
      </c>
      <c r="D144" s="18">
        <v>6.86</v>
      </c>
      <c r="E144" s="18">
        <v>3.87</v>
      </c>
      <c r="F144" s="18">
        <v>21.8</v>
      </c>
      <c r="G144" s="18">
        <v>0.21099999999999999</v>
      </c>
      <c r="I144">
        <v>192</v>
      </c>
      <c r="J144" s="43">
        <f t="shared" si="28"/>
        <v>2.6893440000000002</v>
      </c>
      <c r="K144">
        <v>0.66</v>
      </c>
      <c r="L144" s="43">
        <f t="shared" si="29"/>
        <v>2.0440200000000002E-2</v>
      </c>
      <c r="N144" s="18">
        <v>5</v>
      </c>
      <c r="O144" s="18">
        <v>3</v>
      </c>
      <c r="P144" s="18">
        <v>2</v>
      </c>
      <c r="Q144" s="18"/>
      <c r="R144" s="18">
        <v>3</v>
      </c>
      <c r="S144" s="18">
        <v>2</v>
      </c>
      <c r="T144" s="3">
        <f t="shared" si="25"/>
        <v>31</v>
      </c>
      <c r="U144" s="3">
        <f t="shared" si="26"/>
        <v>23</v>
      </c>
      <c r="V144" s="24">
        <f t="shared" si="27"/>
        <v>0.60959999999999992</v>
      </c>
      <c r="W144" s="18">
        <v>24</v>
      </c>
      <c r="X144" s="18">
        <v>2</v>
      </c>
      <c r="Y144" s="18">
        <v>2</v>
      </c>
      <c r="Z144" s="18">
        <v>31</v>
      </c>
      <c r="AA144" s="18" t="s">
        <v>368</v>
      </c>
      <c r="AB144" s="18">
        <v>23</v>
      </c>
      <c r="AC144" s="18" t="s">
        <v>368</v>
      </c>
      <c r="AD144" s="18">
        <v>10.96</v>
      </c>
      <c r="AE144" s="18"/>
      <c r="AF144" s="18"/>
      <c r="AG144" s="18"/>
    </row>
    <row r="145" spans="1:34" hidden="1" x14ac:dyDescent="0.2">
      <c r="A145" s="17">
        <v>39282</v>
      </c>
      <c r="B145" s="22">
        <v>12</v>
      </c>
      <c r="C145" s="18">
        <v>7.0000000000000007E-2</v>
      </c>
      <c r="D145" s="18">
        <v>6.12</v>
      </c>
      <c r="E145" s="18">
        <v>16.5</v>
      </c>
      <c r="F145" s="18" t="s">
        <v>20</v>
      </c>
      <c r="G145" s="18">
        <v>1.7729999999999999</v>
      </c>
      <c r="I145">
        <v>172</v>
      </c>
      <c r="J145" s="43">
        <f t="shared" si="28"/>
        <v>2.4092039999999999</v>
      </c>
      <c r="K145">
        <v>0.8</v>
      </c>
      <c r="L145" s="43">
        <f t="shared" si="29"/>
        <v>2.4775999999999999E-2</v>
      </c>
      <c r="N145" s="18">
        <v>5</v>
      </c>
      <c r="O145" s="18">
        <v>1</v>
      </c>
      <c r="P145" s="18">
        <v>2</v>
      </c>
      <c r="Q145" s="18"/>
      <c r="R145" s="18">
        <v>6</v>
      </c>
      <c r="S145" s="18">
        <v>1</v>
      </c>
      <c r="T145" s="3">
        <f t="shared" si="25"/>
        <v>43</v>
      </c>
      <c r="U145" s="3">
        <f t="shared" si="26"/>
        <v>28</v>
      </c>
      <c r="V145" s="24">
        <f t="shared" si="27"/>
        <v>0.53339999999999999</v>
      </c>
      <c r="W145" s="18">
        <v>21</v>
      </c>
      <c r="X145" s="18">
        <v>2</v>
      </c>
      <c r="Y145" s="18">
        <v>2</v>
      </c>
      <c r="Z145" s="18">
        <v>43</v>
      </c>
      <c r="AA145" s="18" t="s">
        <v>368</v>
      </c>
      <c r="AB145" s="18">
        <v>28</v>
      </c>
      <c r="AC145" s="18" t="s">
        <v>368</v>
      </c>
      <c r="AD145" s="18">
        <v>11.72</v>
      </c>
      <c r="AE145" s="18"/>
      <c r="AF145" s="18"/>
      <c r="AG145" s="18"/>
    </row>
    <row r="146" spans="1:34" hidden="1" x14ac:dyDescent="0.2">
      <c r="A146" s="19">
        <v>39294</v>
      </c>
      <c r="B146" s="22">
        <v>12</v>
      </c>
      <c r="C146" s="18">
        <v>0.05</v>
      </c>
      <c r="D146" s="18">
        <v>6.43</v>
      </c>
      <c r="E146" s="18">
        <v>8.6</v>
      </c>
      <c r="F146" s="18">
        <v>1.56</v>
      </c>
      <c r="G146" s="18">
        <v>0.123</v>
      </c>
      <c r="I146">
        <v>122</v>
      </c>
      <c r="J146" s="43">
        <f t="shared" si="28"/>
        <v>1.7088540000000001</v>
      </c>
      <c r="K146">
        <v>1.29</v>
      </c>
      <c r="L146" s="43">
        <f t="shared" si="29"/>
        <v>3.9951299999999995E-2</v>
      </c>
      <c r="N146" s="18">
        <v>5</v>
      </c>
      <c r="O146" s="18">
        <v>3</v>
      </c>
      <c r="P146" s="18">
        <v>1</v>
      </c>
      <c r="Q146" s="18"/>
      <c r="R146" s="18">
        <v>1</v>
      </c>
      <c r="S146" s="18">
        <v>5</v>
      </c>
      <c r="T146" s="3">
        <f t="shared" si="25"/>
        <v>26</v>
      </c>
      <c r="U146" s="3">
        <f t="shared" si="26"/>
        <v>24</v>
      </c>
      <c r="V146" s="24">
        <f t="shared" si="27"/>
        <v>0.53339999999999999</v>
      </c>
      <c r="W146" s="18">
        <v>21</v>
      </c>
      <c r="X146" s="18" t="s">
        <v>20</v>
      </c>
      <c r="Y146" s="18">
        <v>1</v>
      </c>
      <c r="Z146" s="18">
        <v>26</v>
      </c>
      <c r="AA146" s="18" t="s">
        <v>368</v>
      </c>
      <c r="AB146" s="18">
        <v>24</v>
      </c>
      <c r="AC146" s="18" t="s">
        <v>368</v>
      </c>
      <c r="AD146" s="18">
        <v>8.1</v>
      </c>
      <c r="AE146" s="18"/>
      <c r="AF146" s="18"/>
      <c r="AG146" s="18"/>
    </row>
    <row r="147" spans="1:34" hidden="1" x14ac:dyDescent="0.2">
      <c r="A147" s="19">
        <v>39308</v>
      </c>
      <c r="B147" s="22">
        <v>12</v>
      </c>
      <c r="C147" s="18">
        <v>0.06</v>
      </c>
      <c r="D147" s="18">
        <v>7.89</v>
      </c>
      <c r="E147" s="18">
        <v>3.4</v>
      </c>
      <c r="F147" s="18">
        <v>2.34</v>
      </c>
      <c r="G147" s="18">
        <v>0.19700000000000001</v>
      </c>
      <c r="I147">
        <v>174</v>
      </c>
      <c r="J147" s="43">
        <f t="shared" si="28"/>
        <v>2.4372180000000001</v>
      </c>
      <c r="K147">
        <v>0.88</v>
      </c>
      <c r="L147" s="43">
        <f t="shared" si="29"/>
        <v>2.7253599999999999E-2</v>
      </c>
      <c r="N147" s="18">
        <v>5</v>
      </c>
      <c r="O147" s="18">
        <v>1</v>
      </c>
      <c r="P147" s="18">
        <v>1</v>
      </c>
      <c r="Q147" s="18"/>
      <c r="R147" s="18" t="s">
        <v>20</v>
      </c>
      <c r="S147" s="18">
        <v>1</v>
      </c>
      <c r="T147" s="3">
        <f t="shared" si="25"/>
        <v>42</v>
      </c>
      <c r="U147" s="3">
        <f t="shared" si="26"/>
        <v>25</v>
      </c>
      <c r="V147" s="24">
        <f t="shared" si="27"/>
        <v>0.55879999999999996</v>
      </c>
      <c r="W147" s="18">
        <v>22</v>
      </c>
      <c r="X147" s="18">
        <v>2</v>
      </c>
      <c r="Y147" s="18">
        <v>1</v>
      </c>
      <c r="Z147" s="18">
        <v>42</v>
      </c>
      <c r="AA147" s="18" t="s">
        <v>368</v>
      </c>
      <c r="AB147" s="18">
        <v>25</v>
      </c>
      <c r="AC147" s="18" t="s">
        <v>368</v>
      </c>
      <c r="AD147" s="18">
        <v>10.06</v>
      </c>
      <c r="AE147" s="18"/>
      <c r="AF147" s="18"/>
      <c r="AG147" s="18"/>
    </row>
    <row r="148" spans="1:34" hidden="1" x14ac:dyDescent="0.2">
      <c r="A148" s="19">
        <v>39336</v>
      </c>
      <c r="B148" s="22">
        <v>12</v>
      </c>
      <c r="C148" s="18">
        <v>0.12</v>
      </c>
      <c r="D148" s="18">
        <v>8.7799999999999994</v>
      </c>
      <c r="E148" s="18">
        <v>2.5</v>
      </c>
      <c r="F148" s="18">
        <v>2.39</v>
      </c>
      <c r="G148" s="18">
        <v>6.5000000000000002E-2</v>
      </c>
      <c r="I148">
        <v>192</v>
      </c>
      <c r="J148" s="43">
        <f t="shared" si="28"/>
        <v>2.6893440000000002</v>
      </c>
      <c r="K148">
        <v>0.45</v>
      </c>
      <c r="L148" s="43">
        <f t="shared" si="29"/>
        <v>1.3936500000000001E-2</v>
      </c>
      <c r="N148" s="18">
        <v>5</v>
      </c>
      <c r="O148" s="18">
        <v>1</v>
      </c>
      <c r="P148" s="18">
        <v>2</v>
      </c>
      <c r="Q148" s="18"/>
      <c r="R148" s="18">
        <v>4</v>
      </c>
      <c r="S148" s="18">
        <v>1</v>
      </c>
      <c r="T148" s="3">
        <f t="shared" si="25"/>
        <v>38</v>
      </c>
      <c r="U148" s="3">
        <f t="shared" si="26"/>
        <v>25</v>
      </c>
      <c r="V148" s="24">
        <f t="shared" si="27"/>
        <v>0.68579999999999997</v>
      </c>
      <c r="W148" s="18">
        <v>27</v>
      </c>
      <c r="X148" s="18">
        <v>2</v>
      </c>
      <c r="Y148" s="18">
        <v>2</v>
      </c>
      <c r="Z148" s="18">
        <v>38</v>
      </c>
      <c r="AA148" s="18" t="s">
        <v>368</v>
      </c>
      <c r="AB148" s="18">
        <v>25</v>
      </c>
      <c r="AC148" s="18" t="s">
        <v>368</v>
      </c>
      <c r="AD148" s="18">
        <v>2.0499999999999998</v>
      </c>
      <c r="AE148" s="18"/>
      <c r="AF148" s="18"/>
    </row>
    <row r="149" spans="1:34" hidden="1" x14ac:dyDescent="0.2">
      <c r="A149" s="19">
        <v>39364</v>
      </c>
      <c r="B149" s="22">
        <v>12</v>
      </c>
      <c r="C149" s="18">
        <v>7.0000000000000007E-2</v>
      </c>
      <c r="D149" s="18">
        <v>7.2</v>
      </c>
      <c r="E149" s="18">
        <v>4.9000000000000004</v>
      </c>
      <c r="F149" s="18">
        <v>0.40699999999999997</v>
      </c>
      <c r="G149" s="18">
        <v>7.4999999999999997E-2</v>
      </c>
      <c r="I149">
        <v>196</v>
      </c>
      <c r="J149" s="43">
        <f t="shared" si="28"/>
        <v>2.7453719999999997</v>
      </c>
      <c r="K149">
        <v>0.87</v>
      </c>
      <c r="L149" s="43">
        <f t="shared" si="29"/>
        <v>2.69439E-2</v>
      </c>
      <c r="N149" s="18">
        <v>5</v>
      </c>
      <c r="O149" s="18">
        <v>2</v>
      </c>
      <c r="P149" s="18">
        <v>2</v>
      </c>
      <c r="Q149" s="18"/>
      <c r="R149" s="18">
        <v>8</v>
      </c>
      <c r="S149" s="18">
        <v>1</v>
      </c>
      <c r="T149" s="3">
        <f t="shared" si="25"/>
        <v>46</v>
      </c>
      <c r="U149" s="3">
        <f t="shared" si="26"/>
        <v>24</v>
      </c>
      <c r="V149" s="24">
        <f t="shared" si="27"/>
        <v>0.4572</v>
      </c>
      <c r="W149" s="18">
        <v>18</v>
      </c>
      <c r="X149" s="18">
        <v>2</v>
      </c>
      <c r="Y149" s="18">
        <v>1</v>
      </c>
      <c r="Z149" s="18">
        <v>46</v>
      </c>
      <c r="AA149" s="18" t="s">
        <v>368</v>
      </c>
      <c r="AB149" s="18">
        <v>24</v>
      </c>
      <c r="AC149" s="18" t="s">
        <v>368</v>
      </c>
      <c r="AD149" s="18">
        <v>11.95</v>
      </c>
      <c r="AE149" s="18"/>
      <c r="AF149" s="18"/>
      <c r="AG149" s="18"/>
    </row>
    <row r="150" spans="1:34" hidden="1" x14ac:dyDescent="0.2">
      <c r="A150" s="19">
        <v>39378</v>
      </c>
      <c r="B150" s="22">
        <v>12</v>
      </c>
      <c r="C150" s="18">
        <v>0.05</v>
      </c>
      <c r="D150" s="18">
        <v>7.31</v>
      </c>
      <c r="E150" s="18">
        <v>2.5</v>
      </c>
      <c r="F150" s="18">
        <v>2.48</v>
      </c>
      <c r="G150" s="18">
        <v>5.0999999999999997E-2</v>
      </c>
      <c r="I150">
        <v>227</v>
      </c>
      <c r="J150" s="43">
        <f t="shared" si="28"/>
        <v>3.179589</v>
      </c>
      <c r="K150">
        <v>0.53</v>
      </c>
      <c r="L150" s="43">
        <f t="shared" si="29"/>
        <v>1.6414100000000001E-2</v>
      </c>
      <c r="N150" s="18" t="s">
        <v>20</v>
      </c>
      <c r="O150" s="18">
        <v>2</v>
      </c>
      <c r="P150" s="18">
        <v>4</v>
      </c>
      <c r="Q150" s="18"/>
      <c r="R150" s="18">
        <v>3</v>
      </c>
      <c r="S150" s="18">
        <v>1</v>
      </c>
      <c r="T150" s="3">
        <f t="shared" si="25"/>
        <v>32</v>
      </c>
      <c r="U150" s="3">
        <f t="shared" si="26"/>
        <v>17</v>
      </c>
      <c r="V150" s="24">
        <f t="shared" si="27"/>
        <v>0.60959999999999992</v>
      </c>
      <c r="W150" s="18">
        <v>24</v>
      </c>
      <c r="X150" s="18">
        <v>2</v>
      </c>
      <c r="Y150" s="18">
        <v>2</v>
      </c>
      <c r="Z150" s="18">
        <v>32</v>
      </c>
      <c r="AA150" s="18" t="s">
        <v>368</v>
      </c>
      <c r="AB150" s="18">
        <v>17</v>
      </c>
      <c r="AC150" s="18" t="s">
        <v>368</v>
      </c>
      <c r="AD150" s="18">
        <v>0.1</v>
      </c>
      <c r="AE150" s="18"/>
      <c r="AF150" s="18"/>
      <c r="AG150" s="18"/>
    </row>
    <row r="151" spans="1:34" hidden="1" x14ac:dyDescent="0.2">
      <c r="A151" s="19">
        <v>39392</v>
      </c>
      <c r="B151" s="22">
        <v>12</v>
      </c>
      <c r="C151" s="18">
        <v>0.33</v>
      </c>
      <c r="D151" s="18">
        <v>7.38</v>
      </c>
      <c r="E151" s="18">
        <v>2.2000000000000002</v>
      </c>
      <c r="F151" s="18">
        <v>1.7</v>
      </c>
      <c r="G151" s="18" t="s">
        <v>20</v>
      </c>
      <c r="I151">
        <v>270</v>
      </c>
      <c r="J151" s="43">
        <f t="shared" si="28"/>
        <v>3.7818899999999998</v>
      </c>
      <c r="K151">
        <v>0.41</v>
      </c>
      <c r="L151" s="43">
        <f t="shared" si="29"/>
        <v>1.2697699999999999E-2</v>
      </c>
      <c r="N151" s="18">
        <v>5</v>
      </c>
      <c r="O151" s="18">
        <v>1</v>
      </c>
      <c r="P151" s="18">
        <v>1</v>
      </c>
      <c r="Q151" s="18"/>
      <c r="R151" s="18" t="s">
        <v>20</v>
      </c>
      <c r="S151" s="18">
        <v>4</v>
      </c>
      <c r="T151" s="3">
        <f t="shared" si="25"/>
        <v>12</v>
      </c>
      <c r="U151" s="3">
        <f t="shared" si="26"/>
        <v>10</v>
      </c>
      <c r="V151" s="24">
        <f t="shared" si="27"/>
        <v>0.53339999999999999</v>
      </c>
      <c r="W151" s="18">
        <v>21</v>
      </c>
      <c r="X151" s="18">
        <v>2</v>
      </c>
      <c r="Y151" s="18">
        <v>1</v>
      </c>
      <c r="Z151" s="18">
        <v>12</v>
      </c>
      <c r="AA151" s="18" t="s">
        <v>368</v>
      </c>
      <c r="AB151" s="18">
        <v>10</v>
      </c>
      <c r="AC151" s="18" t="s">
        <v>368</v>
      </c>
      <c r="AD151" s="18">
        <v>8.8000000000000007</v>
      </c>
      <c r="AE151" s="18"/>
      <c r="AF151" s="18"/>
      <c r="AG151" s="18"/>
    </row>
    <row r="152" spans="1:34" hidden="1" x14ac:dyDescent="0.2">
      <c r="A152" s="19">
        <v>39405</v>
      </c>
      <c r="B152" s="22">
        <v>12</v>
      </c>
      <c r="C152" s="18">
        <v>7.0000000000000007E-2</v>
      </c>
      <c r="D152" s="18">
        <v>6.04</v>
      </c>
      <c r="E152" s="18">
        <v>3.8</v>
      </c>
      <c r="F152" s="18">
        <v>3.7000000000000002E-3</v>
      </c>
      <c r="G152" s="18">
        <v>3.7999999999999999E-2</v>
      </c>
      <c r="I152">
        <v>284</v>
      </c>
      <c r="J152" s="43">
        <f t="shared" si="28"/>
        <v>3.9779879999999999</v>
      </c>
      <c r="K152">
        <v>0.49</v>
      </c>
      <c r="L152" s="43">
        <f t="shared" si="29"/>
        <v>1.5175300000000001E-2</v>
      </c>
      <c r="N152" s="18">
        <v>5</v>
      </c>
      <c r="O152" s="18">
        <v>3</v>
      </c>
      <c r="P152" s="18">
        <v>2</v>
      </c>
      <c r="Q152" s="18"/>
      <c r="R152" s="18">
        <v>1</v>
      </c>
      <c r="S152" s="18">
        <v>2</v>
      </c>
      <c r="T152" s="3">
        <f t="shared" si="25"/>
        <v>10</v>
      </c>
      <c r="U152" s="3">
        <f t="shared" si="26"/>
        <v>8</v>
      </c>
      <c r="V152" s="24">
        <f t="shared" si="27"/>
        <v>0.53339999999999999</v>
      </c>
      <c r="W152" s="18">
        <v>21</v>
      </c>
      <c r="X152" s="18" t="s">
        <v>20</v>
      </c>
      <c r="Y152" s="18">
        <v>1</v>
      </c>
      <c r="Z152" s="18">
        <v>10</v>
      </c>
      <c r="AA152" s="18" t="s">
        <v>368</v>
      </c>
      <c r="AB152" s="18">
        <v>8</v>
      </c>
      <c r="AC152" s="18" t="s">
        <v>368</v>
      </c>
      <c r="AD152" s="18">
        <v>9.9499999999999993</v>
      </c>
      <c r="AE152" s="18"/>
      <c r="AF152" s="18"/>
      <c r="AG152" s="18"/>
    </row>
    <row r="153" spans="1:34" hidden="1" x14ac:dyDescent="0.2">
      <c r="A153" s="19">
        <v>39420</v>
      </c>
      <c r="B153" s="22">
        <v>12</v>
      </c>
      <c r="C153" s="18">
        <v>0.06</v>
      </c>
      <c r="D153" s="18">
        <v>6.47</v>
      </c>
      <c r="E153" s="18">
        <v>1</v>
      </c>
      <c r="F153" s="18">
        <v>1.0999999999999999E-2</v>
      </c>
      <c r="G153" s="18">
        <v>3.2000000000000001E-2</v>
      </c>
      <c r="I153">
        <v>258</v>
      </c>
      <c r="J153" s="43">
        <f t="shared" si="28"/>
        <v>3.6138060000000003</v>
      </c>
      <c r="K153">
        <v>0.47</v>
      </c>
      <c r="L153" s="43">
        <f t="shared" si="29"/>
        <v>1.45559E-2</v>
      </c>
      <c r="N153" s="18">
        <v>5</v>
      </c>
      <c r="O153" s="18">
        <v>8</v>
      </c>
      <c r="P153" s="18">
        <v>2</v>
      </c>
      <c r="Q153" s="18"/>
      <c r="R153" s="18">
        <v>7</v>
      </c>
      <c r="S153" s="18">
        <v>2</v>
      </c>
      <c r="T153" s="3">
        <f t="shared" si="25"/>
        <v>4</v>
      </c>
      <c r="U153" s="3">
        <f t="shared" si="26"/>
        <v>2</v>
      </c>
      <c r="V153" s="24">
        <f t="shared" si="27"/>
        <v>0.63500000000000001</v>
      </c>
      <c r="W153" s="18">
        <v>25</v>
      </c>
      <c r="X153" s="18">
        <v>2</v>
      </c>
      <c r="Y153" s="18">
        <v>2</v>
      </c>
      <c r="Z153" s="18">
        <v>4</v>
      </c>
      <c r="AA153" s="18" t="s">
        <v>368</v>
      </c>
      <c r="AB153" s="18">
        <v>2</v>
      </c>
      <c r="AC153" s="18" t="s">
        <v>368</v>
      </c>
      <c r="AD153" s="18">
        <v>10.39</v>
      </c>
      <c r="AE153" s="18"/>
      <c r="AF153" s="18"/>
      <c r="AG153" s="18"/>
    </row>
    <row r="154" spans="1:34" hidden="1" x14ac:dyDescent="0.2">
      <c r="A154" s="17">
        <v>39168</v>
      </c>
      <c r="B154" s="22">
        <v>13</v>
      </c>
      <c r="C154" s="18">
        <v>0.06</v>
      </c>
      <c r="D154" s="18">
        <v>6.32</v>
      </c>
      <c r="E154" s="18">
        <v>10</v>
      </c>
      <c r="F154" s="18">
        <v>4.3099999999999996</v>
      </c>
      <c r="G154" s="18">
        <v>0.14099999999999999</v>
      </c>
      <c r="N154" s="18">
        <v>3</v>
      </c>
      <c r="O154" s="18">
        <v>1</v>
      </c>
      <c r="P154" s="18">
        <v>1</v>
      </c>
      <c r="Q154" s="18"/>
      <c r="R154" s="18">
        <v>4</v>
      </c>
      <c r="S154" s="18">
        <v>1</v>
      </c>
      <c r="T154" s="3">
        <f t="shared" si="25"/>
        <v>18</v>
      </c>
      <c r="U154" s="3">
        <f t="shared" si="26"/>
        <v>15</v>
      </c>
      <c r="V154" s="24">
        <f t="shared" si="27"/>
        <v>0.60959999999999992</v>
      </c>
      <c r="W154" s="18">
        <v>24</v>
      </c>
      <c r="X154" s="18">
        <v>2</v>
      </c>
      <c r="Y154" s="18">
        <v>2</v>
      </c>
      <c r="Z154" s="18">
        <v>18</v>
      </c>
      <c r="AA154" s="18" t="s">
        <v>368</v>
      </c>
      <c r="AB154" s="18">
        <v>15</v>
      </c>
      <c r="AC154" s="18" t="s">
        <v>368</v>
      </c>
      <c r="AD154" s="18">
        <v>8.81</v>
      </c>
      <c r="AE154" s="18"/>
      <c r="AF154" s="18" t="s">
        <v>53</v>
      </c>
      <c r="AG154" s="18"/>
    </row>
    <row r="155" spans="1:34" hidden="1" x14ac:dyDescent="0.2">
      <c r="A155" s="17">
        <v>39182</v>
      </c>
      <c r="B155" s="22">
        <v>13</v>
      </c>
      <c r="C155" s="18">
        <v>0.06</v>
      </c>
      <c r="D155" s="18">
        <v>5.86</v>
      </c>
      <c r="E155" s="18">
        <v>6.9</v>
      </c>
      <c r="F155" s="18">
        <v>5.39</v>
      </c>
      <c r="G155" s="18">
        <v>0.09</v>
      </c>
      <c r="I155">
        <v>171</v>
      </c>
      <c r="J155" s="43">
        <f>(I155*14.007)*(0.001)</f>
        <v>2.395197</v>
      </c>
      <c r="K155">
        <v>0.82</v>
      </c>
      <c r="L155" s="43">
        <f>(K155*30.97)*0.001</f>
        <v>2.5395399999999999E-2</v>
      </c>
      <c r="N155" s="18">
        <v>3</v>
      </c>
      <c r="O155" s="18">
        <v>2</v>
      </c>
      <c r="P155" s="18">
        <v>2</v>
      </c>
      <c r="Q155" s="18"/>
      <c r="R155" s="18">
        <v>7</v>
      </c>
      <c r="S155" s="18">
        <v>1</v>
      </c>
      <c r="T155" s="3">
        <f t="shared" si="25"/>
        <v>11</v>
      </c>
      <c r="U155" s="3">
        <f t="shared" si="26"/>
        <v>10</v>
      </c>
      <c r="V155" s="24">
        <f t="shared" si="27"/>
        <v>0.91439999999999999</v>
      </c>
      <c r="W155" s="18">
        <v>36</v>
      </c>
      <c r="X155" s="18">
        <v>2</v>
      </c>
      <c r="Y155" s="18">
        <v>2</v>
      </c>
      <c r="Z155" s="18">
        <v>11</v>
      </c>
      <c r="AA155" s="18" t="s">
        <v>368</v>
      </c>
      <c r="AB155" s="18">
        <v>10</v>
      </c>
      <c r="AC155" s="18" t="s">
        <v>368</v>
      </c>
      <c r="AD155" s="18">
        <v>10.039999999999999</v>
      </c>
      <c r="AE155" s="18"/>
      <c r="AF155" s="18"/>
      <c r="AG155" s="18" t="s">
        <v>206</v>
      </c>
    </row>
    <row r="156" spans="1:34" hidden="1" x14ac:dyDescent="0.2">
      <c r="A156" s="17">
        <v>39196</v>
      </c>
      <c r="B156" s="22">
        <v>13</v>
      </c>
      <c r="C156" s="18">
        <v>0.06</v>
      </c>
      <c r="D156" s="18">
        <v>6.46</v>
      </c>
      <c r="E156" s="18">
        <v>8</v>
      </c>
      <c r="F156" s="18">
        <v>2.94</v>
      </c>
      <c r="G156" s="18">
        <v>0.104</v>
      </c>
      <c r="I156">
        <v>146</v>
      </c>
      <c r="J156" s="43">
        <f>(I156*14.007)*(0.001)</f>
        <v>2.0450219999999999</v>
      </c>
      <c r="K156">
        <v>1.4</v>
      </c>
      <c r="L156" s="43">
        <f>(K156*30.97)*0.001</f>
        <v>4.3358000000000001E-2</v>
      </c>
      <c r="N156" s="18">
        <v>3</v>
      </c>
      <c r="O156" s="18">
        <v>2</v>
      </c>
      <c r="P156" s="18">
        <v>2</v>
      </c>
      <c r="Q156" s="18"/>
      <c r="R156" s="18">
        <v>6</v>
      </c>
      <c r="S156" s="18">
        <v>2</v>
      </c>
      <c r="T156" s="3">
        <f t="shared" si="25"/>
        <v>27</v>
      </c>
      <c r="U156" s="3">
        <f t="shared" si="26"/>
        <v>22</v>
      </c>
      <c r="V156" s="24">
        <f t="shared" si="27"/>
        <v>0.58419999999999994</v>
      </c>
      <c r="W156" s="18">
        <v>23</v>
      </c>
      <c r="X156" s="18">
        <v>2</v>
      </c>
      <c r="Y156" s="18">
        <v>2</v>
      </c>
      <c r="Z156" s="18">
        <v>27</v>
      </c>
      <c r="AA156" s="18" t="s">
        <v>368</v>
      </c>
      <c r="AB156" s="18">
        <v>22</v>
      </c>
      <c r="AC156" s="18" t="s">
        <v>368</v>
      </c>
      <c r="AD156" s="18">
        <v>7.54</v>
      </c>
      <c r="AE156" s="18"/>
      <c r="AF156" s="18"/>
      <c r="AG156" s="18" t="s">
        <v>170</v>
      </c>
      <c r="AH156" s="18"/>
    </row>
    <row r="157" spans="1:34" x14ac:dyDescent="0.2">
      <c r="A157" s="17">
        <v>39224</v>
      </c>
      <c r="B157" s="22">
        <v>13</v>
      </c>
      <c r="C157" s="18">
        <v>0.11</v>
      </c>
      <c r="D157" s="18">
        <v>7.07</v>
      </c>
      <c r="E157" s="18">
        <v>5.6</v>
      </c>
      <c r="F157" s="18">
        <v>3.2</v>
      </c>
      <c r="G157" s="18">
        <v>0.18</v>
      </c>
      <c r="I157">
        <v>141</v>
      </c>
      <c r="J157" s="43">
        <f t="shared" ref="J157:J170" si="30">(I157*14.007)*(0.001)</f>
        <v>1.9749869999999998</v>
      </c>
      <c r="K157">
        <v>1.37</v>
      </c>
      <c r="L157" s="43">
        <f t="shared" ref="L157:L170" si="31">(K157*30.97)*0.001</f>
        <v>4.2428899999999999E-2</v>
      </c>
      <c r="N157" s="18" t="s">
        <v>20</v>
      </c>
      <c r="O157" s="18">
        <v>1</v>
      </c>
      <c r="P157" s="18">
        <v>1</v>
      </c>
      <c r="Q157" s="18"/>
      <c r="R157" s="18">
        <v>4</v>
      </c>
      <c r="S157" s="18">
        <v>1</v>
      </c>
      <c r="T157" s="3" t="str">
        <f t="shared" si="25"/>
        <v xml:space="preserve"> </v>
      </c>
      <c r="U157" s="3" t="str">
        <f t="shared" si="26"/>
        <v xml:space="preserve"> </v>
      </c>
      <c r="V157" s="24">
        <f t="shared" si="27"/>
        <v>0.60959999999999992</v>
      </c>
      <c r="W157" s="18">
        <v>24</v>
      </c>
      <c r="X157" s="18">
        <v>2</v>
      </c>
      <c r="Y157" s="18">
        <v>2</v>
      </c>
      <c r="Z157" s="18"/>
      <c r="AA157" s="18"/>
      <c r="AB157" s="18"/>
      <c r="AC157" s="18"/>
      <c r="AD157" s="18">
        <v>8.26</v>
      </c>
      <c r="AE157" s="18"/>
      <c r="AF157" s="18"/>
      <c r="AG157" s="18"/>
      <c r="AH157" s="18"/>
    </row>
    <row r="158" spans="1:34" hidden="1" x14ac:dyDescent="0.2">
      <c r="A158" s="19">
        <v>39238</v>
      </c>
      <c r="B158" s="22">
        <v>13</v>
      </c>
      <c r="C158" s="18">
        <v>7.0000000000000007E-2</v>
      </c>
      <c r="D158" s="18">
        <v>6.63</v>
      </c>
      <c r="E158" s="18">
        <v>2.8</v>
      </c>
      <c r="F158" s="18">
        <v>3.22</v>
      </c>
      <c r="G158" s="18">
        <v>0.29899999999999999</v>
      </c>
      <c r="I158">
        <v>131</v>
      </c>
      <c r="J158" s="43">
        <f t="shared" si="30"/>
        <v>1.8349169999999999</v>
      </c>
      <c r="K158">
        <v>1.34</v>
      </c>
      <c r="L158" s="43">
        <f t="shared" si="31"/>
        <v>4.1499800000000003E-2</v>
      </c>
      <c r="N158" s="18">
        <v>2</v>
      </c>
      <c r="O158" s="18">
        <v>2</v>
      </c>
      <c r="P158" s="18">
        <v>3</v>
      </c>
      <c r="Q158" s="18"/>
      <c r="R158" s="18">
        <v>8</v>
      </c>
      <c r="S158" s="18">
        <v>4</v>
      </c>
      <c r="T158" s="3">
        <f t="shared" si="25"/>
        <v>27</v>
      </c>
      <c r="U158" s="3">
        <f t="shared" si="26"/>
        <v>27</v>
      </c>
      <c r="V158" s="24">
        <f t="shared" si="27"/>
        <v>0.76200000000000001</v>
      </c>
      <c r="W158" s="18">
        <v>30</v>
      </c>
      <c r="X158" s="18">
        <v>2</v>
      </c>
      <c r="Y158" s="18">
        <v>2</v>
      </c>
      <c r="Z158" s="18">
        <v>27</v>
      </c>
      <c r="AA158" s="18" t="s">
        <v>368</v>
      </c>
      <c r="AB158" s="18">
        <v>27</v>
      </c>
      <c r="AC158" s="18" t="s">
        <v>368</v>
      </c>
      <c r="AD158" s="18">
        <v>6.69</v>
      </c>
      <c r="AE158" s="18"/>
      <c r="AF158" s="18"/>
      <c r="AG158" s="18" t="s">
        <v>205</v>
      </c>
      <c r="AH158" s="18"/>
    </row>
    <row r="159" spans="1:34" hidden="1" x14ac:dyDescent="0.2">
      <c r="A159" s="19">
        <v>39252</v>
      </c>
      <c r="B159" s="22">
        <v>13</v>
      </c>
      <c r="C159" s="18">
        <v>7.0000000000000007E-2</v>
      </c>
      <c r="D159" s="18">
        <v>7.92</v>
      </c>
      <c r="E159" s="18">
        <v>25.3</v>
      </c>
      <c r="F159" s="18">
        <v>2.66</v>
      </c>
      <c r="G159" s="18">
        <v>0.17899999999999999</v>
      </c>
      <c r="I159">
        <v>127</v>
      </c>
      <c r="J159" s="43">
        <f t="shared" si="30"/>
        <v>1.7788889999999999</v>
      </c>
      <c r="K159">
        <v>0.91</v>
      </c>
      <c r="L159" s="43">
        <f t="shared" si="31"/>
        <v>2.8182700000000002E-2</v>
      </c>
      <c r="N159" s="18">
        <v>3</v>
      </c>
      <c r="O159" s="18">
        <v>1</v>
      </c>
      <c r="P159" s="18">
        <v>2</v>
      </c>
      <c r="Q159" s="18"/>
      <c r="R159" s="18">
        <v>3</v>
      </c>
      <c r="S159" s="18">
        <v>1</v>
      </c>
      <c r="T159" s="3">
        <f t="shared" si="25"/>
        <v>29</v>
      </c>
      <c r="U159" s="3">
        <f t="shared" si="26"/>
        <v>27</v>
      </c>
      <c r="V159" s="24">
        <f t="shared" si="27"/>
        <v>0.68579999999999997</v>
      </c>
      <c r="W159" s="18">
        <v>27</v>
      </c>
      <c r="X159" s="18">
        <v>2</v>
      </c>
      <c r="Y159" s="18">
        <v>1</v>
      </c>
      <c r="Z159" s="18">
        <v>29</v>
      </c>
      <c r="AA159" s="18" t="s">
        <v>368</v>
      </c>
      <c r="AB159" s="18">
        <v>27</v>
      </c>
      <c r="AC159" s="18" t="s">
        <v>368</v>
      </c>
      <c r="AD159" s="18">
        <v>8.35</v>
      </c>
      <c r="AE159" s="18"/>
      <c r="AF159" s="18"/>
      <c r="AG159" s="18" t="s">
        <v>170</v>
      </c>
      <c r="AH159" s="18"/>
    </row>
    <row r="160" spans="1:34" hidden="1" x14ac:dyDescent="0.2">
      <c r="A160" s="19">
        <v>39268</v>
      </c>
      <c r="B160" s="22">
        <v>13</v>
      </c>
      <c r="C160" s="18">
        <v>0.1</v>
      </c>
      <c r="D160" s="18">
        <v>7.03</v>
      </c>
      <c r="E160" s="18">
        <v>15.3</v>
      </c>
      <c r="F160" s="18">
        <v>18</v>
      </c>
      <c r="G160" s="18">
        <v>0.249</v>
      </c>
      <c r="I160">
        <v>73.099999999999994</v>
      </c>
      <c r="J160" s="43">
        <f t="shared" si="30"/>
        <v>1.0239117</v>
      </c>
      <c r="K160">
        <v>1.39</v>
      </c>
      <c r="L160" s="43">
        <f t="shared" si="31"/>
        <v>4.3048299999999998E-2</v>
      </c>
      <c r="N160" s="18">
        <v>1</v>
      </c>
      <c r="O160" s="18">
        <v>2</v>
      </c>
      <c r="P160" s="18">
        <v>3</v>
      </c>
      <c r="Q160" s="18"/>
      <c r="R160" s="18">
        <v>4</v>
      </c>
      <c r="S160" s="18">
        <v>3</v>
      </c>
      <c r="T160" s="3">
        <f t="shared" si="25"/>
        <v>28</v>
      </c>
      <c r="U160" s="3" t="str">
        <f t="shared" si="26"/>
        <v>24C</v>
      </c>
      <c r="V160" s="24">
        <f t="shared" si="27"/>
        <v>0.68579999999999997</v>
      </c>
      <c r="W160" s="18">
        <v>27</v>
      </c>
      <c r="X160" s="18">
        <v>2</v>
      </c>
      <c r="Y160" s="18">
        <v>2</v>
      </c>
      <c r="Z160" s="18">
        <v>28</v>
      </c>
      <c r="AA160" s="18" t="s">
        <v>368</v>
      </c>
      <c r="AB160" s="18" t="s">
        <v>91</v>
      </c>
      <c r="AC160" s="18"/>
      <c r="AD160" s="18">
        <v>8.68</v>
      </c>
      <c r="AE160" s="18"/>
      <c r="AF160" s="18"/>
      <c r="AG160" s="18"/>
      <c r="AH160" s="18"/>
    </row>
    <row r="161" spans="1:34" hidden="1" x14ac:dyDescent="0.2">
      <c r="A161" s="19">
        <v>39282</v>
      </c>
      <c r="B161" s="22">
        <v>13</v>
      </c>
      <c r="C161" s="18">
        <v>0.08</v>
      </c>
      <c r="D161" s="18">
        <v>8.58</v>
      </c>
      <c r="E161" s="18">
        <v>8.1</v>
      </c>
      <c r="F161" s="18">
        <v>4.96</v>
      </c>
      <c r="G161" s="18">
        <v>0.16400000000000001</v>
      </c>
      <c r="I161">
        <v>89.3</v>
      </c>
      <c r="J161" s="43">
        <f t="shared" si="30"/>
        <v>1.2508251000000001</v>
      </c>
      <c r="K161">
        <v>1.39</v>
      </c>
      <c r="L161" s="43">
        <f t="shared" si="31"/>
        <v>4.3048299999999998E-2</v>
      </c>
      <c r="N161" s="18">
        <v>3</v>
      </c>
      <c r="O161" s="18">
        <v>2</v>
      </c>
      <c r="P161" s="18">
        <v>2</v>
      </c>
      <c r="Q161" s="18"/>
      <c r="R161" s="18">
        <v>4</v>
      </c>
      <c r="S161" s="18">
        <v>1</v>
      </c>
      <c r="T161" s="3">
        <f t="shared" si="25"/>
        <v>27</v>
      </c>
      <c r="U161" s="3">
        <f t="shared" si="26"/>
        <v>27</v>
      </c>
      <c r="V161" s="24">
        <f t="shared" si="27"/>
        <v>0.60959999999999992</v>
      </c>
      <c r="W161" s="18">
        <v>24</v>
      </c>
      <c r="X161" s="18">
        <v>2</v>
      </c>
      <c r="Y161" s="18">
        <v>1</v>
      </c>
      <c r="Z161" s="18">
        <v>27</v>
      </c>
      <c r="AA161" s="18" t="s">
        <v>368</v>
      </c>
      <c r="AB161" s="18">
        <v>27</v>
      </c>
      <c r="AC161" s="18" t="s">
        <v>368</v>
      </c>
      <c r="AD161" s="18">
        <v>10.33</v>
      </c>
      <c r="AE161" s="18"/>
      <c r="AF161" s="18"/>
      <c r="AG161" s="18"/>
      <c r="AH161" s="18"/>
    </row>
    <row r="162" spans="1:34" hidden="1" x14ac:dyDescent="0.2">
      <c r="A162" s="19">
        <v>39294</v>
      </c>
      <c r="B162" s="22">
        <v>13</v>
      </c>
      <c r="C162" s="18">
        <v>0.06</v>
      </c>
      <c r="D162" s="18">
        <v>6.48</v>
      </c>
      <c r="E162" s="18">
        <v>22.3</v>
      </c>
      <c r="F162" s="18">
        <v>1.1100000000000001</v>
      </c>
      <c r="G162" s="18">
        <v>0.154</v>
      </c>
      <c r="I162">
        <v>100</v>
      </c>
      <c r="J162" s="43">
        <f t="shared" si="30"/>
        <v>1.4007000000000001</v>
      </c>
      <c r="K162">
        <v>2.5299999999999998</v>
      </c>
      <c r="L162" s="43">
        <f t="shared" si="31"/>
        <v>7.8354099999999996E-2</v>
      </c>
      <c r="N162" s="18">
        <v>2</v>
      </c>
      <c r="O162" s="18">
        <v>2</v>
      </c>
      <c r="P162" s="18">
        <v>1</v>
      </c>
      <c r="Q162" s="18"/>
      <c r="R162" s="18" t="s">
        <v>20</v>
      </c>
      <c r="S162" s="18">
        <v>5</v>
      </c>
      <c r="T162" s="3">
        <f t="shared" si="25"/>
        <v>26</v>
      </c>
      <c r="U162" s="3">
        <f t="shared" si="26"/>
        <v>25</v>
      </c>
      <c r="V162" s="24">
        <f t="shared" si="27"/>
        <v>0.30479999999999996</v>
      </c>
      <c r="W162" s="18">
        <v>12</v>
      </c>
      <c r="X162" s="18">
        <v>1</v>
      </c>
      <c r="Y162" s="18">
        <v>1</v>
      </c>
      <c r="Z162" s="18">
        <v>26</v>
      </c>
      <c r="AA162" s="18" t="s">
        <v>368</v>
      </c>
      <c r="AB162" s="18">
        <v>25</v>
      </c>
      <c r="AC162" s="18" t="s">
        <v>368</v>
      </c>
      <c r="AD162" s="18">
        <v>7.43</v>
      </c>
      <c r="AE162" s="18"/>
      <c r="AF162" s="18"/>
      <c r="AG162" s="18"/>
      <c r="AH162" s="18"/>
    </row>
    <row r="163" spans="1:34" hidden="1" x14ac:dyDescent="0.2">
      <c r="A163" s="19">
        <v>39308</v>
      </c>
      <c r="B163" s="22">
        <v>13</v>
      </c>
      <c r="C163" s="18">
        <v>7.0000000000000007E-2</v>
      </c>
      <c r="D163" s="18">
        <v>7.94</v>
      </c>
      <c r="E163" s="18">
        <v>23.4</v>
      </c>
      <c r="F163" s="18">
        <v>0.58799999999999997</v>
      </c>
      <c r="G163" s="18">
        <v>0.20100000000000001</v>
      </c>
      <c r="I163">
        <v>68.599999999999994</v>
      </c>
      <c r="J163" s="43">
        <f t="shared" si="30"/>
        <v>0.96088019999999996</v>
      </c>
      <c r="K163">
        <v>1.38</v>
      </c>
      <c r="L163" s="43">
        <f t="shared" si="31"/>
        <v>4.2738600000000002E-2</v>
      </c>
      <c r="N163" s="18">
        <v>1</v>
      </c>
      <c r="O163" s="18">
        <v>1</v>
      </c>
      <c r="P163" s="18">
        <v>2</v>
      </c>
      <c r="Q163" s="18"/>
      <c r="R163" s="18">
        <v>8</v>
      </c>
      <c r="S163" s="18">
        <v>1</v>
      </c>
      <c r="T163" s="3">
        <f t="shared" si="25"/>
        <v>24</v>
      </c>
      <c r="U163" s="3">
        <f t="shared" si="26"/>
        <v>26</v>
      </c>
      <c r="V163" s="24">
        <f t="shared" si="27"/>
        <v>0.83819999999999995</v>
      </c>
      <c r="W163" s="18">
        <v>33</v>
      </c>
      <c r="X163" s="18">
        <v>2</v>
      </c>
      <c r="Y163" s="18">
        <v>1</v>
      </c>
      <c r="Z163" s="18">
        <v>24</v>
      </c>
      <c r="AA163" s="18" t="s">
        <v>368</v>
      </c>
      <c r="AB163" s="18">
        <v>26</v>
      </c>
      <c r="AC163" s="18" t="s">
        <v>368</v>
      </c>
      <c r="AD163" s="18">
        <v>8.41</v>
      </c>
      <c r="AE163" s="18"/>
      <c r="AF163" s="18"/>
      <c r="AG163" s="18"/>
      <c r="AH163" s="18"/>
    </row>
    <row r="164" spans="1:34" hidden="1" x14ac:dyDescent="0.2">
      <c r="A164" s="19">
        <v>39322</v>
      </c>
      <c r="B164" s="22">
        <v>13</v>
      </c>
      <c r="C164" s="18">
        <v>0.08</v>
      </c>
      <c r="D164" s="18">
        <v>10.43</v>
      </c>
      <c r="E164" s="18">
        <v>20</v>
      </c>
      <c r="F164" s="18">
        <v>0.32600000000000001</v>
      </c>
      <c r="G164" s="18">
        <v>0.17499999999999999</v>
      </c>
      <c r="I164">
        <v>79.2</v>
      </c>
      <c r="J164" s="43">
        <f t="shared" si="30"/>
        <v>1.1093544</v>
      </c>
      <c r="K164">
        <v>1.63</v>
      </c>
      <c r="L164" s="43">
        <f t="shared" si="31"/>
        <v>5.0481100000000001E-2</v>
      </c>
      <c r="N164" s="18">
        <v>3</v>
      </c>
      <c r="O164" s="18">
        <v>1</v>
      </c>
      <c r="P164" s="18">
        <v>1</v>
      </c>
      <c r="Q164" s="18"/>
      <c r="R164" s="18" t="s">
        <v>20</v>
      </c>
      <c r="S164" s="18">
        <v>1</v>
      </c>
      <c r="T164" s="3">
        <f t="shared" si="25"/>
        <v>27</v>
      </c>
      <c r="U164" s="3">
        <f t="shared" si="26"/>
        <v>24</v>
      </c>
      <c r="V164" s="24">
        <f t="shared" si="27"/>
        <v>0.60959999999999992</v>
      </c>
      <c r="W164" s="18">
        <v>24</v>
      </c>
      <c r="X164" s="18">
        <v>2</v>
      </c>
      <c r="Y164" s="18">
        <v>1</v>
      </c>
      <c r="Z164" s="18">
        <v>27</v>
      </c>
      <c r="AA164" s="18" t="s">
        <v>368</v>
      </c>
      <c r="AB164" s="18">
        <v>24</v>
      </c>
      <c r="AC164" s="18" t="s">
        <v>368</v>
      </c>
      <c r="AD164" s="18">
        <v>7.1</v>
      </c>
      <c r="AE164" s="18"/>
      <c r="AF164" s="18"/>
      <c r="AG164" s="18"/>
      <c r="AH164" s="18"/>
    </row>
    <row r="165" spans="1:34" hidden="1" x14ac:dyDescent="0.2">
      <c r="A165" s="19">
        <v>39350</v>
      </c>
      <c r="B165" s="22">
        <v>13</v>
      </c>
      <c r="C165" s="18">
        <v>0.09</v>
      </c>
      <c r="D165" s="18">
        <v>7.46</v>
      </c>
      <c r="E165" s="18">
        <v>15.2</v>
      </c>
      <c r="F165" s="18">
        <v>6.4000000000000001E-2</v>
      </c>
      <c r="G165" s="18">
        <v>7.2999999999999995E-2</v>
      </c>
      <c r="I165">
        <v>76.900000000000006</v>
      </c>
      <c r="J165" s="43">
        <f t="shared" si="30"/>
        <v>1.0771383000000001</v>
      </c>
      <c r="K165">
        <v>1.07</v>
      </c>
      <c r="L165" s="43">
        <f t="shared" si="31"/>
        <v>3.3137900000000005E-2</v>
      </c>
      <c r="N165" s="18">
        <v>2</v>
      </c>
      <c r="O165" s="18">
        <v>1</v>
      </c>
      <c r="P165" s="18">
        <v>2</v>
      </c>
      <c r="Q165" s="18"/>
      <c r="R165" s="18">
        <v>6</v>
      </c>
      <c r="S165" s="18">
        <v>1</v>
      </c>
      <c r="T165" s="3">
        <f t="shared" si="25"/>
        <v>28</v>
      </c>
      <c r="U165" s="3">
        <f t="shared" si="26"/>
        <v>23</v>
      </c>
      <c r="V165" s="24">
        <f t="shared" si="27"/>
        <v>0.53339999999999999</v>
      </c>
      <c r="W165" s="18">
        <v>21</v>
      </c>
      <c r="X165" s="18">
        <v>2</v>
      </c>
      <c r="Y165" s="18">
        <v>2</v>
      </c>
      <c r="Z165" s="18">
        <v>28</v>
      </c>
      <c r="AA165" s="18" t="s">
        <v>368</v>
      </c>
      <c r="AB165" s="18">
        <v>23</v>
      </c>
      <c r="AC165" s="18" t="s">
        <v>368</v>
      </c>
      <c r="AD165" s="18" t="s">
        <v>20</v>
      </c>
      <c r="AE165" s="18"/>
      <c r="AF165" s="18"/>
      <c r="AG165" s="18"/>
      <c r="AH165" s="18"/>
    </row>
    <row r="166" spans="1:34" hidden="1" x14ac:dyDescent="0.2">
      <c r="A166" s="19">
        <v>39364</v>
      </c>
      <c r="B166" s="22">
        <v>13</v>
      </c>
      <c r="C166" s="18">
        <v>0.19</v>
      </c>
      <c r="D166" s="18">
        <v>7.62</v>
      </c>
      <c r="E166" s="18">
        <v>18</v>
      </c>
      <c r="F166" s="18">
        <v>3.4700000000000002E-2</v>
      </c>
      <c r="G166" s="18">
        <v>6.0999999999999999E-2</v>
      </c>
      <c r="I166">
        <v>101</v>
      </c>
      <c r="J166" s="43">
        <f t="shared" si="30"/>
        <v>1.4147069999999999</v>
      </c>
      <c r="K166">
        <v>1.1000000000000001</v>
      </c>
      <c r="L166" s="43">
        <f t="shared" si="31"/>
        <v>3.4067E-2</v>
      </c>
      <c r="N166" s="18">
        <v>2</v>
      </c>
      <c r="O166" s="18">
        <v>1</v>
      </c>
      <c r="P166" s="18">
        <v>1</v>
      </c>
      <c r="Q166" s="18"/>
      <c r="R166" s="18">
        <v>6</v>
      </c>
      <c r="S166" s="18">
        <v>1</v>
      </c>
      <c r="T166" s="3">
        <f t="shared" si="25"/>
        <v>24</v>
      </c>
      <c r="U166" s="3">
        <f t="shared" si="26"/>
        <v>22</v>
      </c>
      <c r="V166" s="24">
        <f t="shared" si="27"/>
        <v>0.60959999999999992</v>
      </c>
      <c r="W166" s="18">
        <v>24</v>
      </c>
      <c r="X166" s="18">
        <v>2</v>
      </c>
      <c r="Y166" s="18">
        <v>1</v>
      </c>
      <c r="Z166" s="18">
        <v>24</v>
      </c>
      <c r="AA166" s="18" t="s">
        <v>368</v>
      </c>
      <c r="AB166" s="18">
        <v>22</v>
      </c>
      <c r="AC166" s="18" t="s">
        <v>368</v>
      </c>
      <c r="AD166" s="18">
        <v>9.2899999999999991</v>
      </c>
      <c r="AE166" s="18"/>
      <c r="AF166" s="18"/>
      <c r="AG166" s="18"/>
      <c r="AH166" s="18"/>
    </row>
    <row r="167" spans="1:34" hidden="1" x14ac:dyDescent="0.2">
      <c r="A167" s="19">
        <v>39378</v>
      </c>
      <c r="B167" s="22">
        <v>13</v>
      </c>
      <c r="C167" s="18">
        <v>0.06</v>
      </c>
      <c r="D167" s="18">
        <v>7.09</v>
      </c>
      <c r="E167" s="18">
        <v>9.5</v>
      </c>
      <c r="F167" s="18">
        <v>0.19800000000000001</v>
      </c>
      <c r="G167" s="18">
        <v>8.5999999999999993E-2</v>
      </c>
      <c r="I167">
        <v>87.2</v>
      </c>
      <c r="J167" s="43">
        <f t="shared" si="30"/>
        <v>1.2214103999999999</v>
      </c>
      <c r="K167">
        <v>0.76</v>
      </c>
      <c r="L167" s="43">
        <f t="shared" si="31"/>
        <v>2.3537199999999998E-2</v>
      </c>
      <c r="N167" s="18">
        <v>1</v>
      </c>
      <c r="O167" s="18">
        <v>3</v>
      </c>
      <c r="P167" s="18">
        <v>3</v>
      </c>
      <c r="Q167" s="18"/>
      <c r="R167" s="18">
        <v>6</v>
      </c>
      <c r="S167" s="18">
        <v>1</v>
      </c>
      <c r="T167" s="3">
        <f t="shared" si="25"/>
        <v>25</v>
      </c>
      <c r="U167" s="3">
        <f t="shared" si="26"/>
        <v>20</v>
      </c>
      <c r="V167" s="24">
        <f t="shared" si="27"/>
        <v>0.73659999999999992</v>
      </c>
      <c r="W167" s="18">
        <v>29</v>
      </c>
      <c r="X167" s="18">
        <v>2</v>
      </c>
      <c r="Y167" s="18">
        <v>2</v>
      </c>
      <c r="Z167" s="18">
        <v>25</v>
      </c>
      <c r="AA167" s="18" t="s">
        <v>368</v>
      </c>
      <c r="AB167" s="18">
        <v>20</v>
      </c>
      <c r="AC167" s="18" t="s">
        <v>368</v>
      </c>
      <c r="AD167" s="18">
        <v>0.61</v>
      </c>
      <c r="AE167" s="18"/>
      <c r="AF167" s="18"/>
      <c r="AG167" s="18"/>
      <c r="AH167" s="18"/>
    </row>
    <row r="168" spans="1:34" hidden="1" x14ac:dyDescent="0.2">
      <c r="A168" s="19">
        <v>39392</v>
      </c>
      <c r="B168" s="22">
        <v>13</v>
      </c>
      <c r="C168" s="18">
        <v>0.13</v>
      </c>
      <c r="D168" s="18">
        <v>73.56</v>
      </c>
      <c r="E168" s="18">
        <v>6.1</v>
      </c>
      <c r="F168" s="18">
        <v>0.15</v>
      </c>
      <c r="G168" s="18" t="s">
        <v>20</v>
      </c>
      <c r="I168">
        <v>119</v>
      </c>
      <c r="J168" s="43">
        <f t="shared" si="30"/>
        <v>1.6668329999999998</v>
      </c>
      <c r="K168">
        <v>0.84</v>
      </c>
      <c r="L168" s="43">
        <f t="shared" si="31"/>
        <v>2.6014799999999998E-2</v>
      </c>
      <c r="N168" s="18">
        <v>4</v>
      </c>
      <c r="O168" s="18">
        <v>3</v>
      </c>
      <c r="P168" s="18">
        <v>1</v>
      </c>
      <c r="Q168" s="18"/>
      <c r="R168" s="18" t="s">
        <v>20</v>
      </c>
      <c r="S168" s="18">
        <v>3</v>
      </c>
      <c r="T168" s="3">
        <f t="shared" si="25"/>
        <v>8</v>
      </c>
      <c r="U168" s="3">
        <f t="shared" si="26"/>
        <v>10</v>
      </c>
      <c r="V168" s="24">
        <f t="shared" si="27"/>
        <v>0.68579999999999997</v>
      </c>
      <c r="W168" s="18">
        <v>27</v>
      </c>
      <c r="X168" s="18">
        <v>2</v>
      </c>
      <c r="Y168" s="18">
        <v>1</v>
      </c>
      <c r="Z168" s="18">
        <v>8</v>
      </c>
      <c r="AA168" s="18" t="s">
        <v>368</v>
      </c>
      <c r="AB168" s="18">
        <v>10</v>
      </c>
      <c r="AC168" s="18" t="s">
        <v>368</v>
      </c>
      <c r="AD168" s="18">
        <v>7.27</v>
      </c>
      <c r="AE168" s="18"/>
      <c r="AF168" s="18"/>
      <c r="AG168" s="18"/>
      <c r="AH168" s="18"/>
    </row>
    <row r="169" spans="1:34" hidden="1" x14ac:dyDescent="0.2">
      <c r="A169" s="19">
        <v>39405</v>
      </c>
      <c r="B169" s="22">
        <v>13</v>
      </c>
      <c r="C169" s="18">
        <v>0.08</v>
      </c>
      <c r="D169" s="18">
        <v>6.07</v>
      </c>
      <c r="E169" s="18">
        <v>26.4</v>
      </c>
      <c r="F169" s="18">
        <v>1.1299999999999999E-2</v>
      </c>
      <c r="G169" s="18">
        <v>4.2000000000000003E-2</v>
      </c>
      <c r="I169">
        <v>145</v>
      </c>
      <c r="J169" s="43">
        <f t="shared" si="30"/>
        <v>2.031015</v>
      </c>
      <c r="K169">
        <v>0.85</v>
      </c>
      <c r="L169" s="43">
        <f t="shared" si="31"/>
        <v>2.6324499999999997E-2</v>
      </c>
      <c r="N169" s="18">
        <v>1</v>
      </c>
      <c r="O169" s="18">
        <v>3</v>
      </c>
      <c r="P169" s="18">
        <v>2</v>
      </c>
      <c r="Q169" s="18"/>
      <c r="R169" s="18">
        <v>2</v>
      </c>
      <c r="S169" s="18">
        <v>3</v>
      </c>
      <c r="T169" s="3">
        <f t="shared" si="25"/>
        <v>10</v>
      </c>
      <c r="U169" s="3">
        <f t="shared" si="26"/>
        <v>10</v>
      </c>
      <c r="V169" s="24">
        <f t="shared" si="27"/>
        <v>0.60959999999999992</v>
      </c>
      <c r="W169" s="18">
        <v>24</v>
      </c>
      <c r="X169" s="18">
        <v>2</v>
      </c>
      <c r="Y169" s="18">
        <v>2</v>
      </c>
      <c r="Z169" s="18">
        <v>10</v>
      </c>
      <c r="AA169" s="18" t="s">
        <v>368</v>
      </c>
      <c r="AB169" s="18">
        <v>10</v>
      </c>
      <c r="AC169" s="18" t="s">
        <v>368</v>
      </c>
      <c r="AD169" s="18">
        <v>10.15</v>
      </c>
      <c r="AE169" s="18"/>
      <c r="AF169" s="18"/>
      <c r="AG169" s="18"/>
      <c r="AH169" s="18"/>
    </row>
    <row r="170" spans="1:34" hidden="1" x14ac:dyDescent="0.2">
      <c r="A170" s="19">
        <v>39420</v>
      </c>
      <c r="B170" s="22">
        <v>13</v>
      </c>
      <c r="C170" s="18">
        <v>7.0000000000000007E-2</v>
      </c>
      <c r="D170" s="18">
        <v>6.46</v>
      </c>
      <c r="E170" s="18">
        <v>39.700000000000003</v>
      </c>
      <c r="F170" s="18">
        <v>3.4299999999999997E-2</v>
      </c>
      <c r="G170" s="18">
        <v>5.7000000000000002E-2</v>
      </c>
      <c r="I170">
        <v>117</v>
      </c>
      <c r="J170" s="43">
        <f t="shared" si="30"/>
        <v>1.638819</v>
      </c>
      <c r="K170">
        <v>1.07</v>
      </c>
      <c r="L170" s="43">
        <f t="shared" si="31"/>
        <v>3.3137900000000005E-2</v>
      </c>
      <c r="N170" s="18">
        <v>1</v>
      </c>
      <c r="O170" s="18">
        <v>1</v>
      </c>
      <c r="P170" s="18">
        <v>1</v>
      </c>
      <c r="Q170" s="18"/>
      <c r="R170" s="18">
        <v>6</v>
      </c>
      <c r="S170" s="18">
        <v>1</v>
      </c>
      <c r="T170" s="3">
        <f t="shared" si="25"/>
        <v>-1</v>
      </c>
      <c r="U170" s="3">
        <f t="shared" si="26"/>
        <v>2</v>
      </c>
      <c r="V170" s="24">
        <f t="shared" si="27"/>
        <v>0.4572</v>
      </c>
      <c r="W170" s="18">
        <v>18</v>
      </c>
      <c r="X170" s="18">
        <v>2</v>
      </c>
      <c r="Y170" s="18">
        <v>2</v>
      </c>
      <c r="Z170" s="18">
        <v>-1</v>
      </c>
      <c r="AA170" s="18" t="s">
        <v>368</v>
      </c>
      <c r="AB170" s="18">
        <v>2</v>
      </c>
      <c r="AC170" s="18" t="s">
        <v>368</v>
      </c>
      <c r="AD170" s="18">
        <v>10.39</v>
      </c>
      <c r="AE170" s="18"/>
      <c r="AF170" s="18"/>
      <c r="AG170" s="18"/>
      <c r="AH170" s="18"/>
    </row>
    <row r="171" spans="1:34" hidden="1" x14ac:dyDescent="0.2">
      <c r="A171" s="17">
        <v>39168</v>
      </c>
      <c r="B171" s="22">
        <v>14</v>
      </c>
      <c r="C171" s="18">
        <v>7.0000000000000007E-2</v>
      </c>
      <c r="D171" s="18">
        <v>6.06</v>
      </c>
      <c r="E171" s="18">
        <v>3.6</v>
      </c>
      <c r="F171" s="18">
        <v>8.1</v>
      </c>
      <c r="G171" s="18">
        <v>0.23300000000000001</v>
      </c>
      <c r="I171">
        <v>379</v>
      </c>
      <c r="J171" s="43">
        <f t="shared" ref="J171:J188" si="32">(I171*14.007)*(0.001)</f>
        <v>5.3086530000000005</v>
      </c>
      <c r="K171">
        <v>0.89</v>
      </c>
      <c r="L171" s="43">
        <f t="shared" ref="L171:L188" si="33">(K171*30.97)*0.001</f>
        <v>2.7563299999999999E-2</v>
      </c>
      <c r="N171" s="18" t="s">
        <v>20</v>
      </c>
      <c r="O171" s="18">
        <v>1</v>
      </c>
      <c r="P171" s="18">
        <v>3</v>
      </c>
      <c r="Q171" s="18"/>
      <c r="R171" s="18">
        <v>6</v>
      </c>
      <c r="S171" s="18">
        <v>3</v>
      </c>
      <c r="T171" s="3">
        <f t="shared" si="25"/>
        <v>26</v>
      </c>
      <c r="U171" s="3">
        <f t="shared" si="26"/>
        <v>18</v>
      </c>
      <c r="V171" s="24">
        <f t="shared" si="27"/>
        <v>0.53339999999999999</v>
      </c>
      <c r="W171" s="18">
        <v>21</v>
      </c>
      <c r="X171" s="18">
        <v>1</v>
      </c>
      <c r="Y171" s="18">
        <v>1</v>
      </c>
      <c r="Z171" s="18">
        <v>26</v>
      </c>
      <c r="AA171" s="18" t="s">
        <v>368</v>
      </c>
      <c r="AB171" s="18">
        <v>18</v>
      </c>
      <c r="AC171" s="18" t="s">
        <v>368</v>
      </c>
      <c r="AD171" s="18">
        <v>11.24</v>
      </c>
      <c r="AE171" s="18"/>
      <c r="AF171" s="18" t="s">
        <v>55</v>
      </c>
      <c r="AG171" s="18"/>
      <c r="AH171" s="18"/>
    </row>
    <row r="172" spans="1:34" hidden="1" x14ac:dyDescent="0.2">
      <c r="A172" s="17">
        <v>39182</v>
      </c>
      <c r="B172" s="22">
        <v>14</v>
      </c>
      <c r="C172" s="18">
        <v>0.08</v>
      </c>
      <c r="D172" s="18">
        <v>5.37</v>
      </c>
      <c r="E172" s="18">
        <v>3.6</v>
      </c>
      <c r="F172" s="18">
        <v>11.6</v>
      </c>
      <c r="G172" s="18">
        <v>5.5E-2</v>
      </c>
      <c r="I172">
        <v>416</v>
      </c>
      <c r="J172" s="43">
        <f t="shared" si="32"/>
        <v>5.8269120000000001</v>
      </c>
      <c r="K172">
        <v>0.38</v>
      </c>
      <c r="L172" s="43">
        <f t="shared" si="33"/>
        <v>1.1768599999999999E-2</v>
      </c>
      <c r="N172" s="18">
        <v>5</v>
      </c>
      <c r="O172" s="18">
        <v>1</v>
      </c>
      <c r="P172" s="18">
        <v>2</v>
      </c>
      <c r="Q172" s="18"/>
      <c r="R172" s="18">
        <v>2</v>
      </c>
      <c r="S172" s="18">
        <v>1</v>
      </c>
      <c r="T172" s="3">
        <f t="shared" si="25"/>
        <v>10</v>
      </c>
      <c r="U172" s="3" t="str">
        <f t="shared" si="26"/>
        <v>10C</v>
      </c>
      <c r="V172" s="24">
        <f t="shared" si="27"/>
        <v>0.76200000000000001</v>
      </c>
      <c r="W172" s="18">
        <v>30</v>
      </c>
      <c r="X172" s="18">
        <v>2</v>
      </c>
      <c r="Y172" s="18">
        <v>1</v>
      </c>
      <c r="Z172" s="18">
        <v>10</v>
      </c>
      <c r="AA172" s="18" t="s">
        <v>368</v>
      </c>
      <c r="AB172" s="18" t="s">
        <v>95</v>
      </c>
      <c r="AC172" s="18"/>
      <c r="AD172" s="18">
        <v>10.93</v>
      </c>
      <c r="AE172" s="18"/>
      <c r="AF172" s="18"/>
      <c r="AG172" s="18" t="s">
        <v>56</v>
      </c>
      <c r="AH172" s="18"/>
    </row>
    <row r="173" spans="1:34" hidden="1" x14ac:dyDescent="0.2">
      <c r="A173" s="17">
        <v>39196</v>
      </c>
      <c r="B173" s="22">
        <v>14</v>
      </c>
      <c r="C173" s="18">
        <v>7.0000000000000007E-2</v>
      </c>
      <c r="D173" s="18">
        <v>6.14</v>
      </c>
      <c r="E173" s="18">
        <v>5.2</v>
      </c>
      <c r="F173" s="18">
        <v>6.88</v>
      </c>
      <c r="G173" s="18">
        <v>0.13200000000000001</v>
      </c>
      <c r="I173">
        <v>341</v>
      </c>
      <c r="J173" s="43">
        <f t="shared" si="32"/>
        <v>4.7763869999999997</v>
      </c>
      <c r="K173">
        <v>1.04</v>
      </c>
      <c r="L173" s="43">
        <f t="shared" si="33"/>
        <v>3.2208799999999996E-2</v>
      </c>
      <c r="N173" s="18">
        <v>5</v>
      </c>
      <c r="O173" s="18">
        <v>3</v>
      </c>
      <c r="P173" s="18">
        <v>1</v>
      </c>
      <c r="Q173" s="18"/>
      <c r="R173" s="18" t="s">
        <v>20</v>
      </c>
      <c r="S173" s="18">
        <v>1</v>
      </c>
      <c r="T173" s="3" t="str">
        <f t="shared" si="25"/>
        <v>N/A</v>
      </c>
      <c r="U173" s="3">
        <f t="shared" si="26"/>
        <v>16</v>
      </c>
      <c r="V173" s="24">
        <f t="shared" si="27"/>
        <v>0.38100000000000001</v>
      </c>
      <c r="W173" s="18">
        <v>15</v>
      </c>
      <c r="X173" s="18">
        <v>1</v>
      </c>
      <c r="Y173" s="18">
        <v>1</v>
      </c>
      <c r="Z173" s="18" t="s">
        <v>20</v>
      </c>
      <c r="AA173" s="18"/>
      <c r="AB173" s="18">
        <v>16</v>
      </c>
      <c r="AC173" s="18" t="s">
        <v>368</v>
      </c>
      <c r="AD173" s="18" t="s">
        <v>20</v>
      </c>
      <c r="AE173" s="18"/>
      <c r="AF173" s="18"/>
      <c r="AG173" s="18"/>
      <c r="AH173" s="18"/>
    </row>
    <row r="174" spans="1:34" hidden="1" x14ac:dyDescent="0.2">
      <c r="A174" s="17">
        <v>39210</v>
      </c>
      <c r="B174" s="22">
        <v>14</v>
      </c>
      <c r="C174" s="18">
        <v>7.0000000000000007E-2</v>
      </c>
      <c r="D174" s="18">
        <v>6.28</v>
      </c>
      <c r="E174" s="18">
        <v>2.1</v>
      </c>
      <c r="F174" s="18">
        <v>7.51</v>
      </c>
      <c r="G174" s="18">
        <v>0.20899999999999999</v>
      </c>
      <c r="I174">
        <v>477</v>
      </c>
      <c r="J174" s="43">
        <f t="shared" si="32"/>
        <v>6.6813390000000004</v>
      </c>
      <c r="K174">
        <v>5.45</v>
      </c>
      <c r="L174" s="43">
        <f t="shared" si="33"/>
        <v>0.16878650000000001</v>
      </c>
      <c r="N174" s="18">
        <v>5</v>
      </c>
      <c r="O174" s="18">
        <v>3</v>
      </c>
      <c r="P174" s="18">
        <v>2</v>
      </c>
      <c r="Q174" s="18"/>
      <c r="R174" s="18">
        <v>3</v>
      </c>
      <c r="S174" s="18">
        <v>1</v>
      </c>
      <c r="T174" s="3">
        <f t="shared" si="25"/>
        <v>22</v>
      </c>
      <c r="U174" s="3">
        <f t="shared" si="26"/>
        <v>15</v>
      </c>
      <c r="V174" s="24">
        <f t="shared" si="27"/>
        <v>0.78739999999999999</v>
      </c>
      <c r="W174" s="18">
        <v>31</v>
      </c>
      <c r="X174" s="18">
        <v>2</v>
      </c>
      <c r="Y174" s="18">
        <v>1</v>
      </c>
      <c r="Z174" s="18">
        <v>22</v>
      </c>
      <c r="AA174" s="18" t="s">
        <v>368</v>
      </c>
      <c r="AB174" s="18">
        <v>15</v>
      </c>
      <c r="AC174" s="18" t="s">
        <v>368</v>
      </c>
      <c r="AD174" s="18">
        <v>8.44</v>
      </c>
      <c r="AE174" s="18"/>
      <c r="AF174" s="18"/>
      <c r="AG174" s="18"/>
      <c r="AH174" s="18"/>
    </row>
    <row r="175" spans="1:34" hidden="1" x14ac:dyDescent="0.2">
      <c r="A175" s="17">
        <v>39224</v>
      </c>
      <c r="B175" s="22">
        <v>14</v>
      </c>
      <c r="C175" s="18">
        <v>0.15</v>
      </c>
      <c r="D175" s="18">
        <v>6.58</v>
      </c>
      <c r="E175" s="18">
        <v>1</v>
      </c>
      <c r="F175" s="18">
        <v>6.11</v>
      </c>
      <c r="G175" s="18">
        <v>0.32</v>
      </c>
      <c r="I175">
        <v>429</v>
      </c>
      <c r="J175" s="43">
        <f t="shared" si="32"/>
        <v>6.0090029999999999</v>
      </c>
      <c r="K175">
        <v>1.25</v>
      </c>
      <c r="L175" s="43">
        <f t="shared" si="33"/>
        <v>3.8712499999999997E-2</v>
      </c>
      <c r="N175" s="18">
        <v>5</v>
      </c>
      <c r="O175" s="18">
        <v>1</v>
      </c>
      <c r="P175" s="18">
        <v>1</v>
      </c>
      <c r="Q175" s="18"/>
      <c r="R175" s="18" t="s">
        <v>20</v>
      </c>
      <c r="S175" s="18">
        <v>1</v>
      </c>
      <c r="T175" s="3">
        <f t="shared" si="25"/>
        <v>22</v>
      </c>
      <c r="U175" s="3">
        <f t="shared" si="26"/>
        <v>15</v>
      </c>
      <c r="V175" s="24">
        <f t="shared" si="27"/>
        <v>0.71119999999999994</v>
      </c>
      <c r="W175" s="18">
        <v>28</v>
      </c>
      <c r="X175" s="18">
        <v>2</v>
      </c>
      <c r="Y175" s="18">
        <v>1</v>
      </c>
      <c r="Z175" s="18">
        <v>22</v>
      </c>
      <c r="AA175" s="18" t="s">
        <v>368</v>
      </c>
      <c r="AB175" s="18">
        <v>15</v>
      </c>
      <c r="AC175" s="18" t="s">
        <v>368</v>
      </c>
      <c r="AD175" s="18">
        <v>8.09</v>
      </c>
      <c r="AE175" s="18"/>
      <c r="AF175" s="18"/>
      <c r="AG175" s="18"/>
      <c r="AH175" s="18"/>
    </row>
    <row r="176" spans="1:34" hidden="1" x14ac:dyDescent="0.2">
      <c r="A176" s="17">
        <v>39238</v>
      </c>
      <c r="B176" s="22">
        <v>14</v>
      </c>
      <c r="C176" s="18">
        <v>0.08</v>
      </c>
      <c r="D176" s="18">
        <v>6.29</v>
      </c>
      <c r="E176" s="18">
        <v>0.2</v>
      </c>
      <c r="F176" s="18">
        <v>6.01</v>
      </c>
      <c r="G176" s="18">
        <v>0.29499999999999998</v>
      </c>
      <c r="K176">
        <v>1.19</v>
      </c>
      <c r="L176" s="43">
        <f t="shared" si="33"/>
        <v>3.6854299999999993E-2</v>
      </c>
      <c r="N176" s="18">
        <v>5</v>
      </c>
      <c r="O176" s="18">
        <v>1</v>
      </c>
      <c r="P176" s="18">
        <v>3</v>
      </c>
      <c r="Q176" s="18"/>
      <c r="R176" s="18">
        <v>6</v>
      </c>
      <c r="S176" s="18">
        <v>5</v>
      </c>
      <c r="T176" s="3">
        <f t="shared" si="25"/>
        <v>27</v>
      </c>
      <c r="U176" s="3">
        <f t="shared" si="26"/>
        <v>17</v>
      </c>
      <c r="V176" s="24">
        <f t="shared" si="27"/>
        <v>0.68579999999999997</v>
      </c>
      <c r="W176" s="18">
        <v>27</v>
      </c>
      <c r="X176" s="18">
        <v>2</v>
      </c>
      <c r="Y176" s="18">
        <v>1</v>
      </c>
      <c r="Z176" s="18">
        <v>27</v>
      </c>
      <c r="AA176" s="18" t="s">
        <v>368</v>
      </c>
      <c r="AB176" s="18">
        <v>17</v>
      </c>
      <c r="AC176" s="18" t="s">
        <v>368</v>
      </c>
      <c r="AD176" s="18">
        <v>6.95</v>
      </c>
      <c r="AE176" s="18"/>
      <c r="AF176" s="18"/>
      <c r="AG176" s="18"/>
      <c r="AH176" s="18"/>
    </row>
    <row r="177" spans="1:34" hidden="1" x14ac:dyDescent="0.2">
      <c r="A177" s="17">
        <v>39252</v>
      </c>
      <c r="B177" s="22">
        <v>14</v>
      </c>
      <c r="C177" s="18">
        <v>0.16</v>
      </c>
      <c r="D177" s="18">
        <v>7.32</v>
      </c>
      <c r="E177" s="18">
        <v>1.6</v>
      </c>
      <c r="F177" s="18">
        <v>4.43</v>
      </c>
      <c r="G177" s="18">
        <v>0.309</v>
      </c>
      <c r="I177">
        <v>400</v>
      </c>
      <c r="J177" s="43">
        <f t="shared" si="32"/>
        <v>5.6028000000000002</v>
      </c>
      <c r="K177">
        <v>1.26</v>
      </c>
      <c r="L177" s="43">
        <f t="shared" si="33"/>
        <v>3.90222E-2</v>
      </c>
      <c r="N177" s="18">
        <v>5</v>
      </c>
      <c r="O177" s="18">
        <v>1</v>
      </c>
      <c r="P177" s="18">
        <v>1</v>
      </c>
      <c r="Q177" s="18"/>
      <c r="R177" s="18" t="s">
        <v>20</v>
      </c>
      <c r="S177" s="18">
        <v>1</v>
      </c>
      <c r="T177" s="3">
        <f t="shared" si="25"/>
        <v>31</v>
      </c>
      <c r="U177" s="3">
        <f t="shared" si="26"/>
        <v>18</v>
      </c>
      <c r="V177" s="24">
        <f t="shared" si="27"/>
        <v>0.68579999999999997</v>
      </c>
      <c r="W177" s="18">
        <v>27</v>
      </c>
      <c r="X177" s="18">
        <v>2</v>
      </c>
      <c r="Y177" s="18">
        <v>1</v>
      </c>
      <c r="Z177" s="18">
        <v>31</v>
      </c>
      <c r="AA177" s="18" t="s">
        <v>368</v>
      </c>
      <c r="AB177" s="18">
        <v>18</v>
      </c>
      <c r="AC177" s="18" t="s">
        <v>368</v>
      </c>
      <c r="AD177" s="18">
        <v>7.85</v>
      </c>
      <c r="AE177" s="18"/>
      <c r="AF177" s="18"/>
      <c r="AG177" s="18"/>
      <c r="AH177" s="18"/>
    </row>
    <row r="178" spans="1:34" hidden="1" x14ac:dyDescent="0.2">
      <c r="A178" s="20">
        <v>39268</v>
      </c>
      <c r="B178" s="22">
        <v>14</v>
      </c>
      <c r="C178" s="18">
        <v>7.0000000000000007E-2</v>
      </c>
      <c r="D178" s="18">
        <v>7.63</v>
      </c>
      <c r="E178" s="18">
        <v>2.4</v>
      </c>
      <c r="F178" s="18">
        <v>22.2</v>
      </c>
      <c r="G178" s="18">
        <v>0.27600000000000002</v>
      </c>
      <c r="I178">
        <v>396</v>
      </c>
      <c r="J178" s="43">
        <f t="shared" si="32"/>
        <v>5.5467719999999998</v>
      </c>
      <c r="K178">
        <v>6.19</v>
      </c>
      <c r="L178" s="43">
        <f t="shared" si="33"/>
        <v>0.19170430000000002</v>
      </c>
      <c r="N178" s="18">
        <v>5</v>
      </c>
      <c r="O178" s="18">
        <v>3</v>
      </c>
      <c r="P178" s="18">
        <v>3</v>
      </c>
      <c r="Q178" s="18"/>
      <c r="R178" s="18">
        <v>6</v>
      </c>
      <c r="S178" s="18">
        <v>4</v>
      </c>
      <c r="T178" s="3">
        <f t="shared" si="25"/>
        <v>29</v>
      </c>
      <c r="U178" s="3">
        <f t="shared" si="26"/>
        <v>17</v>
      </c>
      <c r="V178" s="24">
        <f t="shared" si="27"/>
        <v>0.63500000000000001</v>
      </c>
      <c r="W178" s="18">
        <v>25</v>
      </c>
      <c r="X178" s="18">
        <v>2</v>
      </c>
      <c r="Y178" s="18" t="s">
        <v>20</v>
      </c>
      <c r="Z178" s="18">
        <v>29</v>
      </c>
      <c r="AA178" s="18" t="s">
        <v>368</v>
      </c>
      <c r="AB178" s="18">
        <v>17</v>
      </c>
      <c r="AC178" s="18" t="s">
        <v>368</v>
      </c>
      <c r="AD178" s="18">
        <v>8.09</v>
      </c>
      <c r="AE178" s="18"/>
      <c r="AF178" s="18"/>
      <c r="AG178" s="18"/>
      <c r="AH178" s="18"/>
    </row>
    <row r="179" spans="1:34" hidden="1" x14ac:dyDescent="0.2">
      <c r="A179" s="17">
        <v>39294</v>
      </c>
      <c r="B179" s="22">
        <v>14</v>
      </c>
      <c r="C179" s="18">
        <v>0.06</v>
      </c>
      <c r="D179" s="18">
        <v>6.25</v>
      </c>
      <c r="E179" s="18">
        <v>4.9000000000000004</v>
      </c>
      <c r="F179" s="18">
        <v>6.07</v>
      </c>
      <c r="G179" s="18">
        <v>0.34100000000000003</v>
      </c>
      <c r="I179">
        <v>296</v>
      </c>
      <c r="J179" s="43">
        <f t="shared" si="32"/>
        <v>4.1460720000000002</v>
      </c>
      <c r="K179">
        <v>3.85</v>
      </c>
      <c r="L179" s="43">
        <f t="shared" si="33"/>
        <v>0.11923449999999999</v>
      </c>
      <c r="N179" s="18">
        <v>5</v>
      </c>
      <c r="O179" s="18">
        <v>1</v>
      </c>
      <c r="P179" s="18">
        <v>1</v>
      </c>
      <c r="Q179" s="18"/>
      <c r="R179" s="18" t="s">
        <v>20</v>
      </c>
      <c r="S179" s="18">
        <v>6</v>
      </c>
      <c r="T179" s="3">
        <f t="shared" si="25"/>
        <v>31</v>
      </c>
      <c r="U179" s="3">
        <f t="shared" si="26"/>
        <v>19</v>
      </c>
      <c r="V179" s="24">
        <f t="shared" si="27"/>
        <v>0.2286</v>
      </c>
      <c r="W179" s="18">
        <v>9</v>
      </c>
      <c r="X179" s="18">
        <v>1</v>
      </c>
      <c r="Y179" s="18">
        <v>1</v>
      </c>
      <c r="Z179" s="18">
        <v>31</v>
      </c>
      <c r="AA179" s="18" t="s">
        <v>368</v>
      </c>
      <c r="AB179" s="18">
        <v>19</v>
      </c>
      <c r="AC179" s="18" t="s">
        <v>368</v>
      </c>
      <c r="AD179" s="18">
        <v>7.54</v>
      </c>
      <c r="AE179" s="18"/>
      <c r="AF179" s="18"/>
      <c r="AG179" s="18"/>
      <c r="AH179" s="18"/>
    </row>
    <row r="180" spans="1:34" hidden="1" x14ac:dyDescent="0.2">
      <c r="A180" s="17">
        <v>39308</v>
      </c>
      <c r="B180" s="22">
        <v>14</v>
      </c>
      <c r="C180" s="18">
        <v>7.0000000000000007E-2</v>
      </c>
      <c r="D180" s="18">
        <v>7.63</v>
      </c>
      <c r="E180" s="18">
        <v>1.3</v>
      </c>
      <c r="F180" s="18">
        <v>5.75</v>
      </c>
      <c r="G180" s="18">
        <v>0.32800000000000001</v>
      </c>
      <c r="I180">
        <v>396</v>
      </c>
      <c r="J180" s="43">
        <f t="shared" si="32"/>
        <v>5.5467719999999998</v>
      </c>
      <c r="K180">
        <v>1.51</v>
      </c>
      <c r="L180" s="43">
        <f t="shared" si="33"/>
        <v>4.6764699999999999E-2</v>
      </c>
      <c r="N180" s="18">
        <v>5</v>
      </c>
      <c r="O180" s="18">
        <v>1</v>
      </c>
      <c r="P180" s="18">
        <v>1</v>
      </c>
      <c r="Q180" s="18"/>
      <c r="R180" s="18" t="s">
        <v>20</v>
      </c>
      <c r="S180" s="18">
        <v>2</v>
      </c>
      <c r="T180" s="3">
        <f t="shared" si="25"/>
        <v>29</v>
      </c>
      <c r="U180" s="3">
        <f t="shared" si="26"/>
        <v>17</v>
      </c>
      <c r="V180" s="24">
        <f t="shared" si="27"/>
        <v>0.78739999999999999</v>
      </c>
      <c r="W180" s="18">
        <v>31</v>
      </c>
      <c r="X180" s="18">
        <v>2</v>
      </c>
      <c r="Y180" s="18" t="s">
        <v>20</v>
      </c>
      <c r="Z180" s="18">
        <v>29</v>
      </c>
      <c r="AA180" s="18" t="s">
        <v>368</v>
      </c>
      <c r="AB180" s="18">
        <v>17</v>
      </c>
      <c r="AC180" s="18" t="s">
        <v>368</v>
      </c>
      <c r="AD180" s="18">
        <v>8.4600000000000009</v>
      </c>
      <c r="AE180" s="18"/>
      <c r="AF180" s="18"/>
      <c r="AG180" s="18"/>
      <c r="AH180" s="18"/>
    </row>
    <row r="181" spans="1:34" hidden="1" x14ac:dyDescent="0.2">
      <c r="A181" s="17">
        <v>39322</v>
      </c>
      <c r="B181" s="22">
        <v>14</v>
      </c>
      <c r="C181" s="18">
        <v>7.0000000000000007E-2</v>
      </c>
      <c r="D181" s="18">
        <v>9.32</v>
      </c>
      <c r="E181" s="18">
        <v>1.5</v>
      </c>
      <c r="F181" s="18">
        <v>5.83</v>
      </c>
      <c r="G181" s="18">
        <v>0.19400000000000001</v>
      </c>
      <c r="I181">
        <v>391</v>
      </c>
      <c r="J181" s="43">
        <f t="shared" si="32"/>
        <v>5.476737</v>
      </c>
      <c r="K181">
        <v>1.42</v>
      </c>
      <c r="L181" s="43">
        <f t="shared" si="33"/>
        <v>4.39774E-2</v>
      </c>
      <c r="N181" s="18">
        <v>5</v>
      </c>
      <c r="O181" s="18">
        <v>1</v>
      </c>
      <c r="P181" s="18">
        <v>1</v>
      </c>
      <c r="Q181" s="18"/>
      <c r="R181" s="18" t="s">
        <v>20</v>
      </c>
      <c r="S181" s="18">
        <v>1</v>
      </c>
      <c r="T181" s="3">
        <f t="shared" si="25"/>
        <v>29</v>
      </c>
      <c r="U181" s="3">
        <f t="shared" si="26"/>
        <v>17</v>
      </c>
      <c r="V181" s="24">
        <f t="shared" si="27"/>
        <v>0.71119999999999994</v>
      </c>
      <c r="W181" s="18">
        <v>28</v>
      </c>
      <c r="X181" s="18">
        <v>1</v>
      </c>
      <c r="Y181" s="18">
        <v>1</v>
      </c>
      <c r="Z181" s="18">
        <v>29</v>
      </c>
      <c r="AA181" s="18" t="s">
        <v>368</v>
      </c>
      <c r="AB181" s="18">
        <v>17</v>
      </c>
      <c r="AC181" s="18" t="s">
        <v>368</v>
      </c>
      <c r="AD181" s="18">
        <v>4.5999999999999996</v>
      </c>
      <c r="AE181" s="18"/>
      <c r="AF181" s="18"/>
      <c r="AG181" s="18"/>
      <c r="AH181" s="18"/>
    </row>
    <row r="182" spans="1:34" hidden="1" x14ac:dyDescent="0.2">
      <c r="A182" s="17">
        <v>39336</v>
      </c>
      <c r="B182" s="22">
        <v>14</v>
      </c>
      <c r="C182" s="18">
        <v>0.1</v>
      </c>
      <c r="D182" s="18">
        <v>7.99</v>
      </c>
      <c r="E182" s="18">
        <v>0.9</v>
      </c>
      <c r="F182" s="18">
        <v>4.34</v>
      </c>
      <c r="G182" s="18">
        <v>0.249</v>
      </c>
      <c r="I182">
        <v>340</v>
      </c>
      <c r="J182" s="43">
        <f t="shared" si="32"/>
        <v>4.7623800000000003</v>
      </c>
      <c r="K182">
        <v>1.58</v>
      </c>
      <c r="L182" s="43">
        <f t="shared" si="33"/>
        <v>4.89326E-2</v>
      </c>
      <c r="N182" s="18">
        <v>5</v>
      </c>
      <c r="O182" s="18">
        <v>2</v>
      </c>
      <c r="P182" s="18">
        <v>3</v>
      </c>
      <c r="Q182" s="18"/>
      <c r="R182" s="18">
        <v>4</v>
      </c>
      <c r="S182" s="18">
        <v>2</v>
      </c>
      <c r="T182" s="3">
        <f t="shared" si="25"/>
        <v>31</v>
      </c>
      <c r="U182" s="3">
        <f t="shared" si="26"/>
        <v>18</v>
      </c>
      <c r="V182" s="24">
        <f t="shared" si="27"/>
        <v>0.68579999999999997</v>
      </c>
      <c r="W182" s="18">
        <v>27</v>
      </c>
      <c r="X182" s="18">
        <v>2</v>
      </c>
      <c r="Y182" s="18">
        <v>1</v>
      </c>
      <c r="Z182" s="18">
        <v>31</v>
      </c>
      <c r="AA182" s="18" t="s">
        <v>368</v>
      </c>
      <c r="AB182" s="18">
        <v>18</v>
      </c>
      <c r="AC182" s="18" t="s">
        <v>368</v>
      </c>
      <c r="AD182" s="18">
        <v>6.94</v>
      </c>
      <c r="AE182" s="18"/>
      <c r="AF182" s="18"/>
      <c r="AG182" s="18"/>
      <c r="AH182" s="18"/>
    </row>
    <row r="183" spans="1:34" hidden="1" x14ac:dyDescent="0.2">
      <c r="A183" s="17">
        <v>39350</v>
      </c>
      <c r="B183" s="22">
        <v>14</v>
      </c>
      <c r="C183" s="18">
        <v>0.3</v>
      </c>
      <c r="D183" s="18">
        <v>7.58</v>
      </c>
      <c r="E183" s="18">
        <v>1.4</v>
      </c>
      <c r="F183" s="18">
        <v>4.59</v>
      </c>
      <c r="G183" s="18">
        <v>0.16600000000000001</v>
      </c>
      <c r="I183">
        <v>327</v>
      </c>
      <c r="J183" s="43">
        <f t="shared" si="32"/>
        <v>4.5802889999999996</v>
      </c>
      <c r="K183">
        <v>1.1499999999999999</v>
      </c>
      <c r="L183" s="43">
        <f t="shared" si="33"/>
        <v>3.5615500000000001E-2</v>
      </c>
      <c r="N183" s="18">
        <v>5</v>
      </c>
      <c r="O183" s="18">
        <v>1</v>
      </c>
      <c r="P183" s="18">
        <v>1</v>
      </c>
      <c r="Q183" s="18"/>
      <c r="R183" s="18" t="s">
        <v>20</v>
      </c>
      <c r="S183" s="18">
        <v>1</v>
      </c>
      <c r="T183" s="3">
        <f t="shared" si="25"/>
        <v>29</v>
      </c>
      <c r="U183" s="3">
        <f t="shared" si="26"/>
        <v>15</v>
      </c>
      <c r="V183" s="24">
        <f t="shared" si="27"/>
        <v>0.66039999999999999</v>
      </c>
      <c r="W183" s="18">
        <v>26</v>
      </c>
      <c r="X183" s="18">
        <v>2</v>
      </c>
      <c r="Y183" s="18">
        <v>1</v>
      </c>
      <c r="Z183" s="18">
        <v>29</v>
      </c>
      <c r="AA183" s="18" t="s">
        <v>368</v>
      </c>
      <c r="AB183" s="18">
        <v>15</v>
      </c>
      <c r="AC183" s="18" t="s">
        <v>368</v>
      </c>
      <c r="AD183" s="18" t="s">
        <v>20</v>
      </c>
      <c r="AE183" s="18"/>
      <c r="AF183" s="18"/>
      <c r="AG183" s="18"/>
      <c r="AH183" s="18"/>
    </row>
    <row r="184" spans="1:34" hidden="1" x14ac:dyDescent="0.2">
      <c r="A184" s="17">
        <v>39364</v>
      </c>
      <c r="B184" s="22">
        <v>14</v>
      </c>
      <c r="C184" s="18">
        <v>0.44</v>
      </c>
      <c r="D184" s="18">
        <v>7.67</v>
      </c>
      <c r="E184" s="18">
        <v>2</v>
      </c>
      <c r="F184" s="18">
        <v>0.98699999999999999</v>
      </c>
      <c r="G184" s="18">
        <v>0.122</v>
      </c>
      <c r="I184">
        <v>306</v>
      </c>
      <c r="J184" s="43">
        <f t="shared" si="32"/>
        <v>4.2861419999999999</v>
      </c>
      <c r="K184">
        <v>1.29</v>
      </c>
      <c r="L184" s="43">
        <f t="shared" si="33"/>
        <v>3.9951299999999995E-2</v>
      </c>
      <c r="N184" s="18">
        <v>5</v>
      </c>
      <c r="O184" s="18">
        <v>1</v>
      </c>
      <c r="P184" s="18">
        <v>1</v>
      </c>
      <c r="Q184" s="18"/>
      <c r="R184" s="18" t="s">
        <v>20</v>
      </c>
      <c r="S184" s="18">
        <v>1</v>
      </c>
      <c r="T184" s="3">
        <f t="shared" si="25"/>
        <v>30</v>
      </c>
      <c r="U184" s="3">
        <f t="shared" si="26"/>
        <v>16</v>
      </c>
      <c r="V184" s="24">
        <f t="shared" si="27"/>
        <v>0.76200000000000001</v>
      </c>
      <c r="W184" s="18">
        <v>30</v>
      </c>
      <c r="X184" s="18">
        <v>2</v>
      </c>
      <c r="Y184" s="18">
        <v>1</v>
      </c>
      <c r="Z184" s="18">
        <v>30</v>
      </c>
      <c r="AA184" s="18" t="s">
        <v>368</v>
      </c>
      <c r="AB184" s="18">
        <v>16</v>
      </c>
      <c r="AC184" s="18" t="s">
        <v>368</v>
      </c>
      <c r="AD184" s="18">
        <v>7.52</v>
      </c>
      <c r="AE184" s="18"/>
      <c r="AF184" s="18"/>
      <c r="AG184" s="18"/>
      <c r="AH184" s="18"/>
    </row>
    <row r="185" spans="1:34" hidden="1" x14ac:dyDescent="0.2">
      <c r="A185" s="17">
        <v>39378</v>
      </c>
      <c r="B185" s="22">
        <v>14</v>
      </c>
      <c r="C185" s="18">
        <v>0.06</v>
      </c>
      <c r="D185" s="18">
        <v>7.02</v>
      </c>
      <c r="E185" s="18">
        <v>1.3</v>
      </c>
      <c r="F185" s="18">
        <v>3.38</v>
      </c>
      <c r="G185" s="18" t="s">
        <v>20</v>
      </c>
      <c r="I185">
        <v>298</v>
      </c>
      <c r="J185" s="43">
        <f t="shared" si="32"/>
        <v>4.174086</v>
      </c>
      <c r="K185">
        <v>2.14</v>
      </c>
      <c r="L185" s="43">
        <f t="shared" si="33"/>
        <v>6.627580000000001E-2</v>
      </c>
      <c r="N185" s="18">
        <v>5</v>
      </c>
      <c r="O185" s="18">
        <v>2</v>
      </c>
      <c r="P185" s="18"/>
      <c r="Q185" s="18"/>
      <c r="R185" s="18">
        <v>6</v>
      </c>
      <c r="S185" s="18">
        <v>1</v>
      </c>
      <c r="T185" s="3">
        <f t="shared" si="25"/>
        <v>25</v>
      </c>
      <c r="U185" s="3">
        <f t="shared" si="26"/>
        <v>15</v>
      </c>
      <c r="V185" s="24">
        <f t="shared" si="27"/>
        <v>0.71119999999999994</v>
      </c>
      <c r="W185" s="18">
        <v>28</v>
      </c>
      <c r="X185" s="18">
        <v>2</v>
      </c>
      <c r="Y185" s="18">
        <v>1</v>
      </c>
      <c r="Z185" s="18">
        <v>25</v>
      </c>
      <c r="AA185" s="18" t="s">
        <v>368</v>
      </c>
      <c r="AB185" s="18">
        <v>15</v>
      </c>
      <c r="AC185" s="18" t="s">
        <v>368</v>
      </c>
      <c r="AD185" s="18">
        <v>0.95</v>
      </c>
      <c r="AE185" s="18"/>
      <c r="AF185" s="18"/>
      <c r="AG185" s="18"/>
      <c r="AH185" s="18"/>
    </row>
    <row r="186" spans="1:34" hidden="1" x14ac:dyDescent="0.2">
      <c r="A186" s="17">
        <v>39392</v>
      </c>
      <c r="B186" s="22">
        <v>14</v>
      </c>
      <c r="C186" s="18">
        <v>0.08</v>
      </c>
      <c r="D186" s="18">
        <v>7.33</v>
      </c>
      <c r="E186" s="18">
        <v>1.8</v>
      </c>
      <c r="F186" s="18">
        <v>1.05</v>
      </c>
      <c r="G186" s="18" t="s">
        <v>20</v>
      </c>
      <c r="I186">
        <v>254</v>
      </c>
      <c r="J186" s="43">
        <f t="shared" si="32"/>
        <v>3.5577779999999999</v>
      </c>
      <c r="K186">
        <v>2.5099999999999998</v>
      </c>
      <c r="L186" s="43">
        <f t="shared" si="33"/>
        <v>7.773469999999999E-2</v>
      </c>
      <c r="N186" s="18">
        <v>5</v>
      </c>
      <c r="O186" s="18">
        <v>4</v>
      </c>
      <c r="P186" s="18">
        <v>1</v>
      </c>
      <c r="Q186" s="18"/>
      <c r="R186" s="18" t="s">
        <v>20</v>
      </c>
      <c r="S186" s="18">
        <v>3</v>
      </c>
      <c r="T186" s="3">
        <f t="shared" si="25"/>
        <v>7</v>
      </c>
      <c r="U186" s="3">
        <f t="shared" si="26"/>
        <v>9</v>
      </c>
      <c r="V186" s="24">
        <f t="shared" si="27"/>
        <v>0.88900000000000001</v>
      </c>
      <c r="W186" s="18">
        <v>35</v>
      </c>
      <c r="X186" s="18">
        <v>2</v>
      </c>
      <c r="Y186" s="18">
        <v>1</v>
      </c>
      <c r="Z186" s="18">
        <v>7</v>
      </c>
      <c r="AA186" s="18" t="s">
        <v>368</v>
      </c>
      <c r="AB186" s="18">
        <v>9</v>
      </c>
      <c r="AC186" s="18" t="s">
        <v>368</v>
      </c>
      <c r="AD186" s="18">
        <v>20.260000000000002</v>
      </c>
      <c r="AE186" s="18"/>
      <c r="AF186" s="18"/>
      <c r="AG186" s="18"/>
      <c r="AH186" s="18"/>
    </row>
    <row r="187" spans="1:34" hidden="1" x14ac:dyDescent="0.2">
      <c r="A187" s="17">
        <v>39405</v>
      </c>
      <c r="B187" s="22">
        <v>14</v>
      </c>
      <c r="C187" s="18">
        <v>7.0000000000000007E-2</v>
      </c>
      <c r="D187" s="18">
        <v>5.95</v>
      </c>
      <c r="E187" s="18">
        <v>3.4</v>
      </c>
      <c r="F187" s="18">
        <v>6.1999999999999998E-3</v>
      </c>
      <c r="G187" s="18">
        <v>0.223</v>
      </c>
      <c r="I187">
        <v>247</v>
      </c>
      <c r="J187" s="43">
        <f t="shared" si="32"/>
        <v>3.4597289999999998</v>
      </c>
      <c r="K187">
        <v>2.14</v>
      </c>
      <c r="L187" s="43">
        <f t="shared" si="33"/>
        <v>6.627580000000001E-2</v>
      </c>
      <c r="N187" s="18">
        <v>5</v>
      </c>
      <c r="O187" s="18">
        <v>3</v>
      </c>
      <c r="P187" s="18">
        <v>1</v>
      </c>
      <c r="Q187" s="18"/>
      <c r="R187" s="18" t="s">
        <v>20</v>
      </c>
      <c r="S187" s="18">
        <v>3</v>
      </c>
      <c r="T187" s="3">
        <f t="shared" si="25"/>
        <v>12</v>
      </c>
      <c r="U187" s="3">
        <f t="shared" si="26"/>
        <v>10</v>
      </c>
      <c r="V187" s="24">
        <f t="shared" si="27"/>
        <v>0.68579999999999997</v>
      </c>
      <c r="W187" s="18">
        <v>27</v>
      </c>
      <c r="X187" s="18">
        <v>1</v>
      </c>
      <c r="Y187" s="18">
        <v>1</v>
      </c>
      <c r="Z187" s="18">
        <v>12</v>
      </c>
      <c r="AA187" s="18" t="s">
        <v>368</v>
      </c>
      <c r="AB187" s="18">
        <v>10</v>
      </c>
      <c r="AC187" s="18" t="s">
        <v>368</v>
      </c>
      <c r="AD187" s="18">
        <v>7.43</v>
      </c>
      <c r="AE187" s="18"/>
      <c r="AF187" s="18"/>
      <c r="AG187" s="18"/>
      <c r="AH187" s="18"/>
    </row>
    <row r="188" spans="1:34" hidden="1" x14ac:dyDescent="0.2">
      <c r="A188" s="17">
        <v>39420</v>
      </c>
      <c r="B188" s="22">
        <v>14</v>
      </c>
      <c r="C188" s="18">
        <v>0.06</v>
      </c>
      <c r="D188" s="18">
        <v>6.62</v>
      </c>
      <c r="E188" s="18">
        <v>1.1000000000000001</v>
      </c>
      <c r="F188" s="18">
        <v>1.8800000000000001E-2</v>
      </c>
      <c r="G188" s="18">
        <v>0.13500000000000001</v>
      </c>
      <c r="I188">
        <v>241</v>
      </c>
      <c r="J188" s="43">
        <f t="shared" si="32"/>
        <v>3.3756870000000001</v>
      </c>
      <c r="K188">
        <v>1.31</v>
      </c>
      <c r="L188" s="43">
        <f t="shared" si="33"/>
        <v>4.0570700000000001E-2</v>
      </c>
      <c r="N188" s="18">
        <v>5</v>
      </c>
      <c r="O188" s="18">
        <v>1</v>
      </c>
      <c r="P188" s="18">
        <v>1</v>
      </c>
      <c r="Q188" s="18"/>
      <c r="R188" s="18" t="s">
        <v>20</v>
      </c>
      <c r="S188" s="18">
        <v>3</v>
      </c>
      <c r="T188" s="3">
        <f t="shared" si="25"/>
        <v>1</v>
      </c>
      <c r="U188" s="3">
        <f t="shared" si="26"/>
        <v>3</v>
      </c>
      <c r="V188" s="24">
        <f t="shared" si="27"/>
        <v>0.83819999999999995</v>
      </c>
      <c r="W188" s="18">
        <v>33</v>
      </c>
      <c r="X188" s="18">
        <v>2</v>
      </c>
      <c r="Y188" s="18">
        <v>1</v>
      </c>
      <c r="Z188" s="18">
        <v>1</v>
      </c>
      <c r="AA188" s="18" t="s">
        <v>368</v>
      </c>
      <c r="AB188" s="18">
        <v>3</v>
      </c>
      <c r="AC188" s="18" t="s">
        <v>368</v>
      </c>
      <c r="AD188" s="18">
        <v>8.1999999999999993</v>
      </c>
      <c r="AE188" s="18"/>
      <c r="AF188" s="18"/>
      <c r="AG188" s="18"/>
      <c r="AH188" s="18"/>
    </row>
    <row r="189" spans="1:34" hidden="1" x14ac:dyDescent="0.2">
      <c r="A189" s="17">
        <v>39196</v>
      </c>
      <c r="B189" s="22">
        <v>15</v>
      </c>
      <c r="C189" s="18">
        <v>0.06</v>
      </c>
      <c r="D189" s="18">
        <v>6.41</v>
      </c>
      <c r="E189" s="18">
        <v>10</v>
      </c>
      <c r="F189" s="18">
        <v>4.9400000000000004</v>
      </c>
      <c r="G189" s="18">
        <v>0.1</v>
      </c>
      <c r="I189">
        <v>185</v>
      </c>
      <c r="J189" s="43">
        <f t="shared" ref="J189:J194" si="34">(I189*14.007)*(0.001)</f>
        <v>2.5912950000000001</v>
      </c>
      <c r="K189">
        <v>1.28</v>
      </c>
      <c r="L189" s="43">
        <f t="shared" ref="L189:L194" si="35">(K189*30.97)*0.001</f>
        <v>3.9641599999999999E-2</v>
      </c>
      <c r="N189" s="18">
        <v>5</v>
      </c>
      <c r="O189" s="18">
        <v>2</v>
      </c>
      <c r="P189" s="18">
        <v>2</v>
      </c>
      <c r="Q189" s="18"/>
      <c r="R189" s="18">
        <v>6</v>
      </c>
      <c r="S189" s="18">
        <v>1</v>
      </c>
      <c r="T189" s="3">
        <f t="shared" si="25"/>
        <v>28</v>
      </c>
      <c r="U189" s="3">
        <f t="shared" si="26"/>
        <v>20</v>
      </c>
      <c r="V189" s="24">
        <f t="shared" si="27"/>
        <v>0.4572</v>
      </c>
      <c r="W189" s="18">
        <v>18</v>
      </c>
      <c r="X189" s="18">
        <v>1</v>
      </c>
      <c r="Y189" s="18">
        <v>1</v>
      </c>
      <c r="Z189" s="18">
        <v>28</v>
      </c>
      <c r="AA189" s="18" t="s">
        <v>368</v>
      </c>
      <c r="AB189" s="18">
        <v>20</v>
      </c>
      <c r="AC189" s="18" t="s">
        <v>368</v>
      </c>
      <c r="AD189" s="18">
        <v>8.56</v>
      </c>
      <c r="AE189" s="18"/>
      <c r="AF189" s="18"/>
      <c r="AG189" s="18"/>
      <c r="AH189" s="18"/>
    </row>
    <row r="190" spans="1:34" x14ac:dyDescent="0.2">
      <c r="A190" s="17">
        <v>39210</v>
      </c>
      <c r="B190" s="22">
        <v>15</v>
      </c>
      <c r="C190" s="18">
        <v>7.0000000000000007E-2</v>
      </c>
      <c r="D190" s="18">
        <v>6.63</v>
      </c>
      <c r="E190" s="18">
        <v>5.7</v>
      </c>
      <c r="F190" s="18">
        <v>3.94</v>
      </c>
      <c r="G190" s="18">
        <v>0.26300000000000001</v>
      </c>
      <c r="I190">
        <v>162</v>
      </c>
      <c r="J190" s="43">
        <f t="shared" si="34"/>
        <v>2.2691340000000002</v>
      </c>
      <c r="K190">
        <v>1.1399999999999999</v>
      </c>
      <c r="L190" s="43">
        <f t="shared" si="35"/>
        <v>3.5305799999999998E-2</v>
      </c>
      <c r="N190" s="18">
        <v>5</v>
      </c>
      <c r="O190" s="18">
        <v>2</v>
      </c>
      <c r="P190" s="18">
        <v>3</v>
      </c>
      <c r="Q190" s="18"/>
      <c r="R190" s="18">
        <v>4</v>
      </c>
      <c r="S190" s="18">
        <v>1</v>
      </c>
      <c r="T190" s="3">
        <f t="shared" si="25"/>
        <v>23</v>
      </c>
      <c r="U190" s="3" t="str">
        <f t="shared" si="26"/>
        <v xml:space="preserve"> </v>
      </c>
      <c r="V190" s="24">
        <f t="shared" si="27"/>
        <v>0.76200000000000001</v>
      </c>
      <c r="W190" s="18">
        <v>30</v>
      </c>
      <c r="X190" s="18">
        <v>2</v>
      </c>
      <c r="Y190" s="18">
        <v>2</v>
      </c>
      <c r="Z190" s="18">
        <v>23</v>
      </c>
      <c r="AA190" s="18" t="s">
        <v>368</v>
      </c>
      <c r="AB190" s="18"/>
      <c r="AC190" s="18"/>
      <c r="AD190" s="18">
        <v>11.18</v>
      </c>
      <c r="AE190" s="18"/>
      <c r="AF190" s="18"/>
      <c r="AG190" s="18" t="s">
        <v>216</v>
      </c>
      <c r="AH190" s="18"/>
    </row>
    <row r="191" spans="1:34" hidden="1" x14ac:dyDescent="0.2">
      <c r="A191" s="17">
        <v>39224</v>
      </c>
      <c r="B191" s="22">
        <v>15</v>
      </c>
      <c r="C191" s="18">
        <v>7.0000000000000007E-2</v>
      </c>
      <c r="D191" s="18">
        <v>7.2</v>
      </c>
      <c r="E191" s="18">
        <v>15.8</v>
      </c>
      <c r="F191" s="18">
        <v>3.55</v>
      </c>
      <c r="G191" s="18">
        <v>0.20100000000000001</v>
      </c>
      <c r="I191">
        <v>147</v>
      </c>
      <c r="J191" s="43">
        <f t="shared" si="34"/>
        <v>2.0590290000000002</v>
      </c>
      <c r="K191">
        <v>1.55</v>
      </c>
      <c r="L191" s="43">
        <f t="shared" si="35"/>
        <v>4.8003500000000004E-2</v>
      </c>
      <c r="N191" s="18">
        <v>5</v>
      </c>
      <c r="O191" s="18">
        <v>2</v>
      </c>
      <c r="P191" s="18">
        <v>3</v>
      </c>
      <c r="Q191" s="18"/>
      <c r="R191" s="18">
        <v>5</v>
      </c>
      <c r="S191" s="18">
        <v>1</v>
      </c>
      <c r="T191" s="3">
        <f t="shared" si="25"/>
        <v>20</v>
      </c>
      <c r="U191" s="3">
        <f t="shared" si="26"/>
        <v>21</v>
      </c>
      <c r="V191" s="24">
        <f t="shared" si="27"/>
        <v>0.60959999999999992</v>
      </c>
      <c r="W191" s="18">
        <v>24</v>
      </c>
      <c r="X191" s="18">
        <v>2</v>
      </c>
      <c r="Y191" s="18">
        <v>2</v>
      </c>
      <c r="Z191" s="18">
        <v>20</v>
      </c>
      <c r="AA191" s="18" t="s">
        <v>368</v>
      </c>
      <c r="AB191" s="18">
        <v>21</v>
      </c>
      <c r="AC191" s="18" t="s">
        <v>368</v>
      </c>
      <c r="AD191" s="18">
        <v>10.16</v>
      </c>
      <c r="AE191" s="18"/>
      <c r="AF191" s="18"/>
      <c r="AG191" s="18"/>
      <c r="AH191" s="18"/>
    </row>
    <row r="192" spans="1:34" hidden="1" x14ac:dyDescent="0.2">
      <c r="A192" s="17">
        <v>39238</v>
      </c>
      <c r="B192" s="22">
        <v>15</v>
      </c>
      <c r="C192" s="18">
        <v>0.08</v>
      </c>
      <c r="D192" s="18">
        <v>6.33</v>
      </c>
      <c r="E192" s="18">
        <v>3</v>
      </c>
      <c r="F192" s="18">
        <v>2.23</v>
      </c>
      <c r="G192" s="18">
        <v>0.252</v>
      </c>
      <c r="I192">
        <v>119</v>
      </c>
      <c r="J192" s="43">
        <f t="shared" si="34"/>
        <v>1.6668329999999998</v>
      </c>
      <c r="K192">
        <v>1.98</v>
      </c>
      <c r="L192" s="43">
        <f t="shared" si="35"/>
        <v>6.1320600000000003E-2</v>
      </c>
      <c r="N192" s="18">
        <v>5</v>
      </c>
      <c r="O192" s="18">
        <v>1</v>
      </c>
      <c r="P192" s="18">
        <v>2</v>
      </c>
      <c r="Q192" s="18"/>
      <c r="R192" s="18">
        <v>7</v>
      </c>
      <c r="S192" s="18">
        <v>4</v>
      </c>
      <c r="T192" s="3">
        <f t="shared" si="25"/>
        <v>22</v>
      </c>
      <c r="U192" s="3">
        <f t="shared" si="26"/>
        <v>21</v>
      </c>
      <c r="V192" s="24">
        <f t="shared" si="27"/>
        <v>0.38100000000000001</v>
      </c>
      <c r="W192" s="18">
        <v>15</v>
      </c>
      <c r="X192" s="18">
        <v>2</v>
      </c>
      <c r="Y192" s="18">
        <v>2</v>
      </c>
      <c r="Z192" s="18">
        <v>22</v>
      </c>
      <c r="AA192" s="18" t="s">
        <v>368</v>
      </c>
      <c r="AB192" s="18">
        <v>21</v>
      </c>
      <c r="AC192" s="18" t="s">
        <v>368</v>
      </c>
      <c r="AD192" s="18">
        <v>6.05</v>
      </c>
      <c r="AE192" s="18"/>
      <c r="AF192" s="18"/>
      <c r="AG192" s="18"/>
      <c r="AH192" s="18"/>
    </row>
    <row r="193" spans="1:34" hidden="1" x14ac:dyDescent="0.2">
      <c r="A193" s="17">
        <v>39252</v>
      </c>
      <c r="B193" s="22">
        <v>15</v>
      </c>
      <c r="C193" s="18">
        <v>0.08</v>
      </c>
      <c r="D193" s="18">
        <v>7.95</v>
      </c>
      <c r="E193" s="18">
        <v>13</v>
      </c>
      <c r="F193" s="18">
        <v>2.38</v>
      </c>
      <c r="G193" s="18">
        <v>0.22500000000000001</v>
      </c>
      <c r="I193">
        <v>100</v>
      </c>
      <c r="J193" s="43">
        <f t="shared" si="34"/>
        <v>1.4007000000000001</v>
      </c>
      <c r="K193">
        <v>1.46</v>
      </c>
      <c r="L193" s="43">
        <f t="shared" si="35"/>
        <v>4.5216200000000005E-2</v>
      </c>
      <c r="N193" s="18">
        <v>5</v>
      </c>
      <c r="O193" s="18">
        <v>1</v>
      </c>
      <c r="P193" s="18">
        <v>3</v>
      </c>
      <c r="Q193" s="18"/>
      <c r="R193" s="18">
        <v>5</v>
      </c>
      <c r="S193" s="18">
        <v>1</v>
      </c>
      <c r="T193" s="3">
        <f t="shared" si="25"/>
        <v>29</v>
      </c>
      <c r="U193" s="3">
        <f t="shared" si="26"/>
        <v>26</v>
      </c>
      <c r="V193" s="24">
        <f t="shared" si="27"/>
        <v>0.60959999999999992</v>
      </c>
      <c r="W193" s="18">
        <v>24</v>
      </c>
      <c r="X193" s="18">
        <v>2</v>
      </c>
      <c r="Y193" s="18">
        <v>2</v>
      </c>
      <c r="Z193" s="18">
        <v>29</v>
      </c>
      <c r="AA193" s="18" t="s">
        <v>368</v>
      </c>
      <c r="AB193" s="18">
        <v>26</v>
      </c>
      <c r="AC193" s="18" t="s">
        <v>368</v>
      </c>
      <c r="AD193" s="18">
        <v>11.55</v>
      </c>
      <c r="AE193" s="18"/>
      <c r="AF193" s="18"/>
      <c r="AG193" s="18"/>
      <c r="AH193" s="18"/>
    </row>
    <row r="194" spans="1:34" hidden="1" x14ac:dyDescent="0.2">
      <c r="A194" s="17">
        <v>39268</v>
      </c>
      <c r="B194" s="22">
        <v>15</v>
      </c>
      <c r="C194" s="18">
        <v>0.08</v>
      </c>
      <c r="D194" s="18">
        <v>7.44</v>
      </c>
      <c r="E194" s="18">
        <v>12.9</v>
      </c>
      <c r="F194" s="18">
        <v>15.9</v>
      </c>
      <c r="G194" s="18">
        <v>0.112</v>
      </c>
      <c r="I194">
        <v>71.099999999999994</v>
      </c>
      <c r="J194" s="43">
        <f t="shared" si="34"/>
        <v>0.99589769999999989</v>
      </c>
      <c r="K194">
        <v>1.46</v>
      </c>
      <c r="L194" s="43">
        <f t="shared" si="35"/>
        <v>4.5216200000000005E-2</v>
      </c>
      <c r="N194" s="18">
        <v>5</v>
      </c>
      <c r="O194" s="18">
        <v>2</v>
      </c>
      <c r="P194" s="18">
        <v>2</v>
      </c>
      <c r="Q194" s="18"/>
      <c r="R194" s="18">
        <v>4</v>
      </c>
      <c r="S194" s="18">
        <v>1</v>
      </c>
      <c r="T194" s="3">
        <f t="shared" si="25"/>
        <v>28</v>
      </c>
      <c r="U194" s="3">
        <f t="shared" si="26"/>
        <v>23</v>
      </c>
      <c r="V194" s="24">
        <f t="shared" si="27"/>
        <v>0.50800000000000001</v>
      </c>
      <c r="W194" s="18">
        <v>20</v>
      </c>
      <c r="X194" s="18">
        <v>2</v>
      </c>
      <c r="Y194" s="18">
        <v>2</v>
      </c>
      <c r="Z194" s="18">
        <v>28</v>
      </c>
      <c r="AA194" s="18" t="s">
        <v>368</v>
      </c>
      <c r="AB194" s="18">
        <v>23</v>
      </c>
      <c r="AC194" s="18" t="s">
        <v>368</v>
      </c>
      <c r="AD194" s="18">
        <v>9.9700000000000006</v>
      </c>
      <c r="AE194" s="18"/>
      <c r="AF194" s="18"/>
      <c r="AG194" s="18"/>
      <c r="AH194" s="18"/>
    </row>
    <row r="195" spans="1:34" hidden="1" x14ac:dyDescent="0.2">
      <c r="A195" s="17">
        <v>39282</v>
      </c>
      <c r="B195" s="22">
        <v>15</v>
      </c>
      <c r="C195" s="18">
        <v>0.08</v>
      </c>
      <c r="D195" s="18">
        <v>8.17</v>
      </c>
      <c r="E195" s="18">
        <v>6.9</v>
      </c>
      <c r="F195" s="18" t="s">
        <v>20</v>
      </c>
      <c r="G195" s="18">
        <v>0.317</v>
      </c>
      <c r="N195" s="18">
        <v>5</v>
      </c>
      <c r="O195" s="18">
        <v>1</v>
      </c>
      <c r="P195" s="18">
        <v>2</v>
      </c>
      <c r="Q195" s="18"/>
      <c r="R195" s="18">
        <v>8</v>
      </c>
      <c r="S195" s="18">
        <v>1</v>
      </c>
      <c r="T195" s="3">
        <f t="shared" ref="T195:T258" si="36">IF(Z195&gt;0,IF(AA195="F",((Z195-32)*5/9),Z195),IF(Z195&lt;0,IF(AA195="F",((Z195-32)*5/9),Z195)," "))</f>
        <v>31</v>
      </c>
      <c r="U195" s="3">
        <f t="shared" ref="U195:U258" si="37">IF(AB195&gt;0,IF(AC195="F",((AB195-32)*5/9),AB195),IF(AB195&lt;0,IF(AC195="F",((AB195-32)*5/9),AB195)," "))</f>
        <v>28</v>
      </c>
      <c r="V195" s="24">
        <f t="shared" ref="V195:V258" si="38">W195*0.0254</f>
        <v>0.60959999999999992</v>
      </c>
      <c r="W195" s="18">
        <v>24</v>
      </c>
      <c r="X195" s="18">
        <v>2</v>
      </c>
      <c r="Y195" s="18">
        <v>1</v>
      </c>
      <c r="Z195" s="18">
        <v>31</v>
      </c>
      <c r="AA195" s="18" t="s">
        <v>368</v>
      </c>
      <c r="AB195" s="18">
        <v>28</v>
      </c>
      <c r="AC195" s="18" t="s">
        <v>368</v>
      </c>
      <c r="AD195" s="18">
        <v>10.53</v>
      </c>
      <c r="AE195" s="18"/>
      <c r="AF195" s="18"/>
      <c r="AG195" s="18"/>
      <c r="AH195" s="18"/>
    </row>
    <row r="196" spans="1:34" x14ac:dyDescent="0.2">
      <c r="A196" s="17">
        <v>39294</v>
      </c>
      <c r="B196" s="22">
        <v>15</v>
      </c>
      <c r="C196" s="18">
        <v>0.06</v>
      </c>
      <c r="D196" s="18">
        <v>6.48</v>
      </c>
      <c r="E196" s="18">
        <v>7.8</v>
      </c>
      <c r="F196" s="18">
        <v>0.32400000000000001</v>
      </c>
      <c r="G196" s="18">
        <v>0.16</v>
      </c>
      <c r="I196">
        <v>59.2</v>
      </c>
      <c r="J196" s="43">
        <f t="shared" ref="J196:J205" si="39">(I196*14.007)*(0.001)</f>
        <v>0.82921440000000013</v>
      </c>
      <c r="K196">
        <v>1.39</v>
      </c>
      <c r="L196" s="43">
        <f t="shared" ref="L196:L205" si="40">(K196*30.97)*0.001</f>
        <v>4.3048299999999998E-2</v>
      </c>
      <c r="N196" s="18">
        <v>5</v>
      </c>
      <c r="O196" s="18">
        <v>3</v>
      </c>
      <c r="P196" s="18">
        <v>2</v>
      </c>
      <c r="Q196" s="18"/>
      <c r="R196" s="18">
        <v>7</v>
      </c>
      <c r="S196" s="18">
        <v>5</v>
      </c>
      <c r="T196" s="3">
        <f t="shared" si="36"/>
        <v>30</v>
      </c>
      <c r="U196" s="3" t="str">
        <f t="shared" si="37"/>
        <v xml:space="preserve"> </v>
      </c>
      <c r="V196" s="24">
        <f t="shared" si="38"/>
        <v>0.60959999999999992</v>
      </c>
      <c r="W196" s="18">
        <v>24</v>
      </c>
      <c r="X196" s="18">
        <v>2</v>
      </c>
      <c r="Y196" s="18">
        <v>1</v>
      </c>
      <c r="Z196" s="18">
        <v>30</v>
      </c>
      <c r="AA196" s="18" t="s">
        <v>368</v>
      </c>
      <c r="AB196" s="18"/>
      <c r="AC196" s="18"/>
      <c r="AD196" s="18">
        <v>9.3000000000000007</v>
      </c>
      <c r="AE196" s="18"/>
      <c r="AF196" s="18"/>
      <c r="AG196" s="18"/>
      <c r="AH196" s="18"/>
    </row>
    <row r="197" spans="1:34" hidden="1" x14ac:dyDescent="0.2">
      <c r="A197" s="17">
        <v>39308</v>
      </c>
      <c r="B197" s="22">
        <v>15</v>
      </c>
      <c r="C197" s="18">
        <v>7.0000000000000007E-2</v>
      </c>
      <c r="D197" s="18">
        <v>7.47</v>
      </c>
      <c r="E197" s="18">
        <v>6.5</v>
      </c>
      <c r="F197" s="18">
        <v>0.33500000000000002</v>
      </c>
      <c r="G197" s="18">
        <v>0.184</v>
      </c>
      <c r="I197">
        <v>32.5</v>
      </c>
      <c r="J197" s="43">
        <f t="shared" si="39"/>
        <v>0.45522749999999995</v>
      </c>
      <c r="K197">
        <v>1.21</v>
      </c>
      <c r="L197" s="43">
        <f t="shared" si="40"/>
        <v>3.7473699999999999E-2</v>
      </c>
      <c r="N197" s="18">
        <v>5</v>
      </c>
      <c r="O197" s="18">
        <v>1</v>
      </c>
      <c r="P197" s="18">
        <v>1</v>
      </c>
      <c r="Q197" s="18"/>
      <c r="R197" s="18" t="s">
        <v>20</v>
      </c>
      <c r="S197" s="18">
        <v>3</v>
      </c>
      <c r="T197" s="3">
        <f t="shared" si="36"/>
        <v>29</v>
      </c>
      <c r="U197" s="3">
        <f t="shared" si="37"/>
        <v>26</v>
      </c>
      <c r="V197" s="24">
        <f t="shared" si="38"/>
        <v>0.4572</v>
      </c>
      <c r="W197" s="18">
        <v>18</v>
      </c>
      <c r="X197" s="18">
        <v>2</v>
      </c>
      <c r="Y197" s="18">
        <v>1</v>
      </c>
      <c r="Z197" s="18">
        <v>29</v>
      </c>
      <c r="AA197" s="18" t="s">
        <v>368</v>
      </c>
      <c r="AB197" s="18">
        <v>26</v>
      </c>
      <c r="AC197" s="18" t="s">
        <v>368</v>
      </c>
      <c r="AD197" s="18">
        <v>8.73</v>
      </c>
      <c r="AE197" s="18"/>
      <c r="AF197" s="18"/>
      <c r="AG197" s="18"/>
      <c r="AH197" s="18"/>
    </row>
    <row r="198" spans="1:34" hidden="1" x14ac:dyDescent="0.2">
      <c r="A198" s="19">
        <v>39322</v>
      </c>
      <c r="B198" s="22">
        <v>15</v>
      </c>
      <c r="C198" s="18">
        <v>7.0000000000000007E-2</v>
      </c>
      <c r="D198" s="18">
        <v>10.49</v>
      </c>
      <c r="E198" s="18">
        <v>7.4</v>
      </c>
      <c r="F198" s="18">
        <v>0.30599999999999999</v>
      </c>
      <c r="G198" s="18">
        <v>5.2999999999999999E-2</v>
      </c>
      <c r="I198">
        <v>47.8</v>
      </c>
      <c r="J198" s="43">
        <f t="shared" si="39"/>
        <v>0.66953459999999998</v>
      </c>
      <c r="K198">
        <v>0.88</v>
      </c>
      <c r="L198" s="43">
        <f t="shared" si="40"/>
        <v>2.7253599999999999E-2</v>
      </c>
      <c r="N198" s="18">
        <v>5</v>
      </c>
      <c r="O198" s="18">
        <v>1</v>
      </c>
      <c r="P198" s="18">
        <v>2</v>
      </c>
      <c r="Q198" s="18"/>
      <c r="R198" s="18">
        <v>5</v>
      </c>
      <c r="S198" s="18">
        <v>1</v>
      </c>
      <c r="T198" s="3">
        <f t="shared" si="36"/>
        <v>25</v>
      </c>
      <c r="U198" s="3">
        <f t="shared" si="37"/>
        <v>26</v>
      </c>
      <c r="V198" s="24">
        <f t="shared" si="38"/>
        <v>0.4572</v>
      </c>
      <c r="W198" s="18">
        <v>18</v>
      </c>
      <c r="X198" s="18">
        <v>2</v>
      </c>
      <c r="Y198" s="18">
        <v>1</v>
      </c>
      <c r="Z198" s="18">
        <v>25</v>
      </c>
      <c r="AA198" s="18" t="s">
        <v>368</v>
      </c>
      <c r="AB198" s="18">
        <v>26</v>
      </c>
      <c r="AC198" s="18" t="s">
        <v>368</v>
      </c>
      <c r="AD198" s="18">
        <v>10.54</v>
      </c>
      <c r="AE198" s="18"/>
      <c r="AF198" s="18"/>
      <c r="AG198" s="18"/>
      <c r="AH198" s="18"/>
    </row>
    <row r="199" spans="1:34" hidden="1" x14ac:dyDescent="0.2">
      <c r="A199" s="19">
        <v>39336</v>
      </c>
      <c r="B199" s="22">
        <v>15</v>
      </c>
      <c r="C199" s="18">
        <v>0.04</v>
      </c>
      <c r="D199" s="18">
        <v>7.49</v>
      </c>
      <c r="E199" s="18">
        <v>10.9</v>
      </c>
      <c r="F199" s="18">
        <v>0.20499999999999999</v>
      </c>
      <c r="G199" s="18">
        <v>8.5999999999999993E-2</v>
      </c>
      <c r="I199">
        <v>41.5</v>
      </c>
      <c r="J199" s="43">
        <f t="shared" si="39"/>
        <v>0.58129049999999993</v>
      </c>
      <c r="K199">
        <v>1.2</v>
      </c>
      <c r="L199" s="43">
        <f t="shared" si="40"/>
        <v>3.7163999999999996E-2</v>
      </c>
      <c r="N199" s="18">
        <v>5</v>
      </c>
      <c r="O199" s="18">
        <v>3</v>
      </c>
      <c r="P199" s="18">
        <v>2</v>
      </c>
      <c r="Q199" s="18"/>
      <c r="R199" s="18">
        <v>7</v>
      </c>
      <c r="S199" s="18">
        <v>4</v>
      </c>
      <c r="T199" s="3">
        <f t="shared" si="36"/>
        <v>27</v>
      </c>
      <c r="U199" s="3">
        <f t="shared" si="37"/>
        <v>26</v>
      </c>
      <c r="V199" s="24">
        <f t="shared" si="38"/>
        <v>0.91439999999999999</v>
      </c>
      <c r="W199" s="18">
        <v>36</v>
      </c>
      <c r="X199" s="18">
        <v>2</v>
      </c>
      <c r="Y199" s="18">
        <v>2</v>
      </c>
      <c r="Z199" s="18">
        <v>27</v>
      </c>
      <c r="AA199" s="18" t="s">
        <v>368</v>
      </c>
      <c r="AB199" s="18">
        <v>26</v>
      </c>
      <c r="AC199" s="18" t="s">
        <v>368</v>
      </c>
      <c r="AD199" s="18">
        <v>9.9</v>
      </c>
      <c r="AE199" s="18"/>
      <c r="AF199" s="18"/>
      <c r="AG199" s="18"/>
      <c r="AH199" s="18"/>
    </row>
    <row r="200" spans="1:34" hidden="1" x14ac:dyDescent="0.2">
      <c r="A200" s="19">
        <v>39350</v>
      </c>
      <c r="B200" s="22">
        <v>15</v>
      </c>
      <c r="C200" s="18">
        <v>7.0000000000000007E-2</v>
      </c>
      <c r="D200" s="18">
        <v>7.25</v>
      </c>
      <c r="E200" s="18">
        <v>6.3</v>
      </c>
      <c r="F200" s="18">
        <v>0.19400000000000001</v>
      </c>
      <c r="G200" s="18">
        <v>3.9E-2</v>
      </c>
      <c r="I200">
        <v>39</v>
      </c>
      <c r="J200" s="43">
        <f t="shared" si="39"/>
        <v>0.54627300000000001</v>
      </c>
      <c r="K200">
        <v>0.62</v>
      </c>
      <c r="L200" s="43">
        <f t="shared" si="40"/>
        <v>1.92014E-2</v>
      </c>
      <c r="N200" s="18">
        <v>2</v>
      </c>
      <c r="O200" s="18">
        <v>1</v>
      </c>
      <c r="P200" s="18">
        <v>1</v>
      </c>
      <c r="Q200" s="18"/>
      <c r="R200" s="18" t="s">
        <v>20</v>
      </c>
      <c r="S200" s="18">
        <v>1</v>
      </c>
      <c r="T200" s="3">
        <f t="shared" si="36"/>
        <v>31</v>
      </c>
      <c r="U200" s="3">
        <f t="shared" si="37"/>
        <v>22</v>
      </c>
      <c r="V200" s="24" t="e">
        <f t="shared" si="38"/>
        <v>#VALUE!</v>
      </c>
      <c r="W200" s="18" t="s">
        <v>20</v>
      </c>
      <c r="X200" s="18">
        <v>1</v>
      </c>
      <c r="Y200" s="18">
        <v>2</v>
      </c>
      <c r="Z200" s="18">
        <v>31</v>
      </c>
      <c r="AA200" s="18" t="s">
        <v>368</v>
      </c>
      <c r="AB200" s="18">
        <v>22</v>
      </c>
      <c r="AC200" s="18" t="s">
        <v>368</v>
      </c>
      <c r="AD200" s="18" t="s">
        <v>20</v>
      </c>
      <c r="AE200" s="18"/>
      <c r="AF200" s="18"/>
      <c r="AG200" s="18"/>
      <c r="AH200" s="18"/>
    </row>
    <row r="201" spans="1:34" hidden="1" x14ac:dyDescent="0.2">
      <c r="A201" s="19">
        <v>39364</v>
      </c>
      <c r="B201" s="22">
        <v>15</v>
      </c>
      <c r="C201" s="18">
        <v>0.1</v>
      </c>
      <c r="D201" s="18">
        <v>7.08</v>
      </c>
      <c r="E201" s="18">
        <v>10.1</v>
      </c>
      <c r="F201" s="18">
        <v>1.0699999999999999E-2</v>
      </c>
      <c r="G201" s="18">
        <v>6.2E-2</v>
      </c>
      <c r="I201">
        <v>52</v>
      </c>
      <c r="J201" s="43">
        <f t="shared" si="39"/>
        <v>0.72836400000000001</v>
      </c>
      <c r="K201">
        <v>0.75</v>
      </c>
      <c r="L201" s="43">
        <f t="shared" si="40"/>
        <v>2.3227499999999998E-2</v>
      </c>
      <c r="N201" s="18">
        <v>5</v>
      </c>
      <c r="O201" s="18">
        <v>2</v>
      </c>
      <c r="P201" s="18">
        <v>2</v>
      </c>
      <c r="Q201" s="18"/>
      <c r="R201" s="18">
        <v>5</v>
      </c>
      <c r="S201" s="18">
        <v>1</v>
      </c>
      <c r="T201" s="3">
        <f t="shared" si="36"/>
        <v>26</v>
      </c>
      <c r="U201" s="3">
        <f t="shared" si="37"/>
        <v>24</v>
      </c>
      <c r="V201" s="24" t="e">
        <f t="shared" si="38"/>
        <v>#VALUE!</v>
      </c>
      <c r="W201" s="18" t="s">
        <v>20</v>
      </c>
      <c r="X201" s="18" t="s">
        <v>20</v>
      </c>
      <c r="Y201" s="18">
        <v>2</v>
      </c>
      <c r="Z201" s="18">
        <v>26</v>
      </c>
      <c r="AA201" s="18" t="s">
        <v>368</v>
      </c>
      <c r="AB201" s="18">
        <v>24</v>
      </c>
      <c r="AC201" s="18" t="s">
        <v>368</v>
      </c>
      <c r="AD201" s="18">
        <v>10.47</v>
      </c>
      <c r="AE201" s="18"/>
      <c r="AF201" s="18"/>
      <c r="AG201" s="18"/>
      <c r="AH201" s="18"/>
    </row>
    <row r="202" spans="1:34" x14ac:dyDescent="0.2">
      <c r="A202" s="19">
        <v>39378</v>
      </c>
      <c r="B202" s="22">
        <v>15</v>
      </c>
      <c r="C202" s="18">
        <v>0.06</v>
      </c>
      <c r="D202" s="18">
        <v>7.07</v>
      </c>
      <c r="E202" s="18">
        <v>4</v>
      </c>
      <c r="F202" s="18">
        <v>7.7600000000000002E-2</v>
      </c>
      <c r="G202" s="18">
        <v>6.6000000000000003E-2</v>
      </c>
      <c r="I202">
        <v>86.7</v>
      </c>
      <c r="J202" s="43">
        <f t="shared" si="39"/>
        <v>1.2144069</v>
      </c>
      <c r="K202">
        <v>0.72</v>
      </c>
      <c r="L202" s="43">
        <f t="shared" si="40"/>
        <v>2.2298399999999999E-2</v>
      </c>
      <c r="N202" s="18">
        <v>5</v>
      </c>
      <c r="O202" s="18">
        <v>2</v>
      </c>
      <c r="P202" s="18">
        <v>2</v>
      </c>
      <c r="Q202" s="18"/>
      <c r="R202" s="18">
        <v>3</v>
      </c>
      <c r="S202" s="18">
        <v>1</v>
      </c>
      <c r="T202" s="3">
        <f t="shared" si="36"/>
        <v>23</v>
      </c>
      <c r="U202" s="3" t="str">
        <f t="shared" si="37"/>
        <v xml:space="preserve"> </v>
      </c>
      <c r="V202" s="24">
        <f t="shared" si="38"/>
        <v>0.38100000000000001</v>
      </c>
      <c r="W202" s="18">
        <v>15</v>
      </c>
      <c r="X202" s="18">
        <v>2</v>
      </c>
      <c r="Y202" s="18">
        <v>2</v>
      </c>
      <c r="Z202" s="18">
        <v>23</v>
      </c>
      <c r="AA202" s="18" t="s">
        <v>368</v>
      </c>
      <c r="AB202" s="18"/>
      <c r="AC202" s="18"/>
      <c r="AD202" s="18">
        <v>1.17</v>
      </c>
      <c r="AE202" s="18"/>
      <c r="AF202" s="18"/>
      <c r="AG202" s="18"/>
      <c r="AH202" s="18"/>
    </row>
    <row r="203" spans="1:34" hidden="1" x14ac:dyDescent="0.2">
      <c r="A203" s="19">
        <v>39392</v>
      </c>
      <c r="B203" s="22">
        <v>15</v>
      </c>
      <c r="C203" s="18">
        <v>0.11</v>
      </c>
      <c r="D203" s="18">
        <v>7.22</v>
      </c>
      <c r="E203" s="18">
        <v>6.4</v>
      </c>
      <c r="F203" s="18">
        <v>0.105</v>
      </c>
      <c r="G203" s="18" t="s">
        <v>20</v>
      </c>
      <c r="I203">
        <v>107</v>
      </c>
      <c r="J203" s="43">
        <f t="shared" si="39"/>
        <v>1.4987490000000001</v>
      </c>
      <c r="K203">
        <v>0.53</v>
      </c>
      <c r="L203" s="43">
        <f t="shared" si="40"/>
        <v>1.6414100000000001E-2</v>
      </c>
      <c r="N203" s="18">
        <v>5</v>
      </c>
      <c r="O203" s="18">
        <v>2</v>
      </c>
      <c r="P203" s="18">
        <v>1</v>
      </c>
      <c r="Q203" s="18"/>
      <c r="R203" s="18">
        <v>7</v>
      </c>
      <c r="S203" s="18">
        <v>4</v>
      </c>
      <c r="T203" s="3">
        <f t="shared" si="36"/>
        <v>9</v>
      </c>
      <c r="U203" s="3">
        <f t="shared" si="37"/>
        <v>9</v>
      </c>
      <c r="V203" s="24" t="e">
        <f t="shared" si="38"/>
        <v>#VALUE!</v>
      </c>
      <c r="W203" s="18" t="s">
        <v>20</v>
      </c>
      <c r="X203" s="18" t="s">
        <v>20</v>
      </c>
      <c r="Y203" s="18">
        <v>1</v>
      </c>
      <c r="Z203" s="18">
        <v>9</v>
      </c>
      <c r="AA203" s="18" t="s">
        <v>368</v>
      </c>
      <c r="AB203" s="18">
        <v>9</v>
      </c>
      <c r="AC203" s="18" t="s">
        <v>368</v>
      </c>
      <c r="AD203" s="18">
        <v>1.99</v>
      </c>
      <c r="AE203" s="18"/>
      <c r="AF203" s="18"/>
      <c r="AG203" s="18"/>
      <c r="AH203" s="18"/>
    </row>
    <row r="204" spans="1:34" x14ac:dyDescent="0.2">
      <c r="A204" s="19">
        <v>39405</v>
      </c>
      <c r="B204" s="22">
        <v>15</v>
      </c>
      <c r="C204" s="18">
        <v>0.08</v>
      </c>
      <c r="D204" s="18">
        <v>5.99</v>
      </c>
      <c r="E204" s="18">
        <v>10</v>
      </c>
      <c r="F204" s="18">
        <v>1.11E-2</v>
      </c>
      <c r="G204" s="18">
        <v>2.8000000000000001E-2</v>
      </c>
      <c r="I204">
        <v>166</v>
      </c>
      <c r="J204" s="43">
        <f t="shared" si="39"/>
        <v>2.3251619999999997</v>
      </c>
      <c r="K204">
        <v>0.69</v>
      </c>
      <c r="L204" s="43">
        <f t="shared" si="40"/>
        <v>2.1369300000000001E-2</v>
      </c>
      <c r="N204" s="18">
        <v>5</v>
      </c>
      <c r="O204" s="18">
        <v>3</v>
      </c>
      <c r="P204" s="18">
        <v>1</v>
      </c>
      <c r="Q204" s="18"/>
      <c r="R204" s="18" t="s">
        <v>20</v>
      </c>
      <c r="S204" s="18">
        <v>2</v>
      </c>
      <c r="T204" s="3" t="str">
        <f t="shared" si="36"/>
        <v xml:space="preserve"> </v>
      </c>
      <c r="U204" s="3" t="str">
        <f t="shared" si="37"/>
        <v xml:space="preserve"> </v>
      </c>
      <c r="V204" s="24" t="e">
        <f t="shared" si="38"/>
        <v>#VALUE!</v>
      </c>
      <c r="W204" s="18" t="s">
        <v>20</v>
      </c>
      <c r="X204" s="18" t="s">
        <v>20</v>
      </c>
      <c r="Y204" s="18">
        <v>1</v>
      </c>
      <c r="Z204" s="18"/>
      <c r="AA204" s="18"/>
      <c r="AB204" s="18"/>
      <c r="AC204" s="18"/>
      <c r="AD204" s="18">
        <v>9.43</v>
      </c>
      <c r="AE204" s="18"/>
      <c r="AF204" s="18"/>
      <c r="AG204" s="18"/>
      <c r="AH204" s="18"/>
    </row>
    <row r="205" spans="1:34" hidden="1" x14ac:dyDescent="0.2">
      <c r="A205" s="19">
        <v>39420</v>
      </c>
      <c r="B205" s="22">
        <v>15</v>
      </c>
      <c r="C205" s="18">
        <v>7.0000000000000007E-2</v>
      </c>
      <c r="D205" s="18">
        <v>6.45</v>
      </c>
      <c r="E205" s="18">
        <v>3.6</v>
      </c>
      <c r="F205" s="18">
        <v>2.4899999999999999E-2</v>
      </c>
      <c r="G205" s="18">
        <v>4.3999999999999997E-2</v>
      </c>
      <c r="I205">
        <v>137</v>
      </c>
      <c r="J205" s="43">
        <f t="shared" si="39"/>
        <v>1.9189590000000001</v>
      </c>
      <c r="K205">
        <v>0.67</v>
      </c>
      <c r="L205" s="43">
        <f t="shared" si="40"/>
        <v>2.0749900000000002E-2</v>
      </c>
      <c r="N205" s="18">
        <v>5</v>
      </c>
      <c r="O205" s="18">
        <v>1</v>
      </c>
      <c r="P205" s="18">
        <v>3</v>
      </c>
      <c r="Q205" s="18"/>
      <c r="R205" s="18">
        <v>7</v>
      </c>
      <c r="S205" s="18">
        <v>2</v>
      </c>
      <c r="T205" s="3">
        <f t="shared" si="36"/>
        <v>2</v>
      </c>
      <c r="U205" s="3">
        <f t="shared" si="37"/>
        <v>5</v>
      </c>
      <c r="V205" s="24">
        <f t="shared" si="38"/>
        <v>0.4572</v>
      </c>
      <c r="W205" s="18">
        <v>18</v>
      </c>
      <c r="X205" s="18">
        <v>2</v>
      </c>
      <c r="Y205" s="18">
        <v>2</v>
      </c>
      <c r="Z205" s="18">
        <v>2</v>
      </c>
      <c r="AA205" s="18" t="s">
        <v>368</v>
      </c>
      <c r="AB205" s="18">
        <v>5</v>
      </c>
      <c r="AC205" s="18" t="s">
        <v>368</v>
      </c>
      <c r="AD205" s="18">
        <v>10.94</v>
      </c>
      <c r="AE205" s="18"/>
      <c r="AF205" s="18"/>
      <c r="AG205" s="18"/>
      <c r="AH205" s="18"/>
    </row>
    <row r="206" spans="1:34" hidden="1" x14ac:dyDescent="0.2">
      <c r="A206" s="17">
        <v>39168</v>
      </c>
      <c r="B206" s="22">
        <v>16</v>
      </c>
      <c r="C206" s="18">
        <v>0.05</v>
      </c>
      <c r="D206" s="18">
        <v>6.08</v>
      </c>
      <c r="E206" s="18">
        <v>6.4</v>
      </c>
      <c r="F206" s="18">
        <v>3.84</v>
      </c>
      <c r="G206" s="18">
        <v>0.32100000000000001</v>
      </c>
      <c r="I206">
        <v>84</v>
      </c>
      <c r="J206" s="43">
        <f t="shared" ref="J206:J214" si="41">(I206*14.007)*(0.001)</f>
        <v>1.176588</v>
      </c>
      <c r="K206">
        <v>1.26</v>
      </c>
      <c r="L206" s="43">
        <f t="shared" ref="L206:L214" si="42">(K206*30.97)*0.001</f>
        <v>3.90222E-2</v>
      </c>
      <c r="N206" s="18">
        <v>5</v>
      </c>
      <c r="O206" s="18">
        <v>2</v>
      </c>
      <c r="P206" s="18">
        <v>2</v>
      </c>
      <c r="Q206" s="18"/>
      <c r="R206" s="18">
        <v>6</v>
      </c>
      <c r="S206" s="18">
        <v>1</v>
      </c>
      <c r="T206" s="3">
        <f t="shared" si="36"/>
        <v>27</v>
      </c>
      <c r="U206" s="3">
        <f t="shared" si="37"/>
        <v>18</v>
      </c>
      <c r="V206" s="24">
        <f t="shared" si="38"/>
        <v>0.20319999999999999</v>
      </c>
      <c r="W206" s="18">
        <v>8</v>
      </c>
      <c r="X206" s="18">
        <v>2</v>
      </c>
      <c r="Y206" s="18">
        <v>1</v>
      </c>
      <c r="Z206" s="18">
        <v>27</v>
      </c>
      <c r="AA206" s="18" t="s">
        <v>368</v>
      </c>
      <c r="AB206" s="18">
        <v>18</v>
      </c>
      <c r="AC206" s="18" t="s">
        <v>368</v>
      </c>
      <c r="AD206" s="18">
        <v>12.24</v>
      </c>
      <c r="AE206" s="18"/>
      <c r="AF206" s="18" t="s">
        <v>60</v>
      </c>
      <c r="AG206" s="18"/>
      <c r="AH206" s="18"/>
    </row>
    <row r="207" spans="1:34" hidden="1" x14ac:dyDescent="0.2">
      <c r="A207" s="17">
        <v>39182</v>
      </c>
      <c r="B207" s="22">
        <v>16</v>
      </c>
      <c r="C207" s="18">
        <v>0.08</v>
      </c>
      <c r="D207" s="18">
        <v>5.69</v>
      </c>
      <c r="E207" s="18">
        <v>4.0999999999999996</v>
      </c>
      <c r="F207" s="18">
        <v>1.84</v>
      </c>
      <c r="G207" s="18">
        <v>0.19700000000000001</v>
      </c>
      <c r="I207">
        <v>116</v>
      </c>
      <c r="J207" s="43">
        <f t="shared" si="41"/>
        <v>1.6248119999999999</v>
      </c>
      <c r="K207">
        <v>1.63</v>
      </c>
      <c r="L207" s="43">
        <f t="shared" si="42"/>
        <v>5.0481100000000001E-2</v>
      </c>
      <c r="N207" s="18">
        <v>5</v>
      </c>
      <c r="O207" s="18">
        <v>2</v>
      </c>
      <c r="P207" s="18">
        <v>2</v>
      </c>
      <c r="Q207" s="18"/>
      <c r="R207" s="18">
        <v>8</v>
      </c>
      <c r="S207" s="18">
        <v>1</v>
      </c>
      <c r="T207" s="3">
        <f t="shared" si="36"/>
        <v>13</v>
      </c>
      <c r="U207" s="3">
        <f t="shared" si="37"/>
        <v>9</v>
      </c>
      <c r="V207" s="24">
        <f t="shared" si="38"/>
        <v>0.30479999999999996</v>
      </c>
      <c r="W207" s="18">
        <v>12</v>
      </c>
      <c r="X207" s="18">
        <v>2</v>
      </c>
      <c r="Y207" s="18">
        <v>1</v>
      </c>
      <c r="Z207" s="18">
        <v>13</v>
      </c>
      <c r="AA207" s="18" t="s">
        <v>368</v>
      </c>
      <c r="AB207" s="18">
        <v>9</v>
      </c>
      <c r="AC207" s="18" t="s">
        <v>368</v>
      </c>
      <c r="AD207" s="18">
        <v>11.25</v>
      </c>
      <c r="AE207" s="18"/>
      <c r="AF207" s="18"/>
      <c r="AG207" s="18" t="s">
        <v>92</v>
      </c>
      <c r="AH207" s="18"/>
    </row>
    <row r="208" spans="1:34" hidden="1" x14ac:dyDescent="0.2">
      <c r="A208" s="17">
        <v>39196</v>
      </c>
      <c r="B208" s="22">
        <v>16</v>
      </c>
      <c r="C208" s="18">
        <v>0.05</v>
      </c>
      <c r="D208" s="18">
        <v>6.29</v>
      </c>
      <c r="E208" s="18">
        <v>7.3</v>
      </c>
      <c r="F208" s="18">
        <v>1.69</v>
      </c>
      <c r="G208" s="18">
        <v>0.45400000000000001</v>
      </c>
      <c r="I208">
        <v>64.099999999999994</v>
      </c>
      <c r="J208" s="43">
        <f t="shared" si="41"/>
        <v>0.89784869999999994</v>
      </c>
      <c r="K208">
        <v>1.51</v>
      </c>
      <c r="L208" s="43">
        <f t="shared" si="42"/>
        <v>4.6764699999999999E-2</v>
      </c>
      <c r="N208" s="18">
        <v>5</v>
      </c>
      <c r="O208" s="18">
        <v>2</v>
      </c>
      <c r="P208" s="18">
        <v>1</v>
      </c>
      <c r="Q208" s="18"/>
      <c r="R208" s="18" t="s">
        <v>20</v>
      </c>
      <c r="S208" s="18">
        <v>1</v>
      </c>
      <c r="T208" s="3">
        <f t="shared" si="36"/>
        <v>28</v>
      </c>
      <c r="U208" s="3">
        <f t="shared" si="37"/>
        <v>18</v>
      </c>
      <c r="V208" s="24" t="e">
        <f t="shared" si="38"/>
        <v>#VALUE!</v>
      </c>
      <c r="W208" s="18" t="s">
        <v>20</v>
      </c>
      <c r="X208" s="18" t="s">
        <v>20</v>
      </c>
      <c r="Y208" s="18">
        <v>1</v>
      </c>
      <c r="Z208" s="18">
        <v>28</v>
      </c>
      <c r="AA208" s="18" t="s">
        <v>368</v>
      </c>
      <c r="AB208" s="18">
        <v>18</v>
      </c>
      <c r="AC208" s="18" t="s">
        <v>368</v>
      </c>
      <c r="AD208" s="18">
        <v>8.8800000000000008</v>
      </c>
      <c r="AE208" s="18"/>
      <c r="AF208" s="18"/>
      <c r="AG208" s="18"/>
      <c r="AH208" s="18"/>
    </row>
    <row r="209" spans="1:34" hidden="1" x14ac:dyDescent="0.2">
      <c r="A209" s="17">
        <v>39210</v>
      </c>
      <c r="B209" s="22">
        <v>16</v>
      </c>
      <c r="C209" s="18">
        <v>0.08</v>
      </c>
      <c r="D209" s="18">
        <v>6.89</v>
      </c>
      <c r="E209" s="18">
        <v>7.5</v>
      </c>
      <c r="F209" s="18">
        <v>1.17</v>
      </c>
      <c r="G209" s="18">
        <v>0.318</v>
      </c>
      <c r="I209">
        <v>50.8</v>
      </c>
      <c r="J209" s="43">
        <f t="shared" si="41"/>
        <v>0.71155559999999995</v>
      </c>
      <c r="K209">
        <v>1.43</v>
      </c>
      <c r="L209" s="43">
        <f t="shared" si="42"/>
        <v>4.4287099999999996E-2</v>
      </c>
      <c r="N209" s="18">
        <v>2</v>
      </c>
      <c r="O209" s="18">
        <v>3</v>
      </c>
      <c r="P209" s="18">
        <v>2</v>
      </c>
      <c r="Q209" s="18"/>
      <c r="R209" s="18">
        <v>3</v>
      </c>
      <c r="S209" s="18">
        <v>1</v>
      </c>
      <c r="T209" s="3">
        <f t="shared" si="36"/>
        <v>21</v>
      </c>
      <c r="U209" s="3">
        <f t="shared" si="37"/>
        <v>17</v>
      </c>
      <c r="V209" s="24" t="e">
        <f t="shared" si="38"/>
        <v>#VALUE!</v>
      </c>
      <c r="W209" s="18" t="s">
        <v>20</v>
      </c>
      <c r="X209" s="18" t="s">
        <v>20</v>
      </c>
      <c r="Y209" s="18">
        <v>2</v>
      </c>
      <c r="Z209" s="18">
        <v>21</v>
      </c>
      <c r="AA209" s="18" t="s">
        <v>368</v>
      </c>
      <c r="AB209" s="18">
        <v>17</v>
      </c>
      <c r="AC209" s="18" t="s">
        <v>368</v>
      </c>
      <c r="AD209" s="18">
        <v>8.35</v>
      </c>
      <c r="AE209" s="18"/>
      <c r="AF209" s="18"/>
      <c r="AG209" s="18" t="s">
        <v>186</v>
      </c>
      <c r="AH209" s="18"/>
    </row>
    <row r="210" spans="1:34" hidden="1" x14ac:dyDescent="0.2">
      <c r="A210" s="17">
        <v>39224</v>
      </c>
      <c r="B210" s="22">
        <v>16</v>
      </c>
      <c r="C210" s="18">
        <v>0.06</v>
      </c>
      <c r="D210" s="18">
        <v>6.94</v>
      </c>
      <c r="E210" s="18">
        <v>6.4</v>
      </c>
      <c r="F210" s="18">
        <v>0.81499999999999995</v>
      </c>
      <c r="G210" s="18">
        <v>0.30599999999999999</v>
      </c>
      <c r="I210">
        <v>235</v>
      </c>
      <c r="J210" s="43">
        <f t="shared" si="41"/>
        <v>3.2916449999999999</v>
      </c>
      <c r="K210">
        <v>1.71</v>
      </c>
      <c r="L210" s="43">
        <f t="shared" si="42"/>
        <v>5.2958700000000004E-2</v>
      </c>
      <c r="N210" s="18">
        <v>5</v>
      </c>
      <c r="O210" s="18">
        <v>1</v>
      </c>
      <c r="P210" s="18">
        <v>1</v>
      </c>
      <c r="Q210" s="18"/>
      <c r="R210" s="18">
        <v>2</v>
      </c>
      <c r="S210" s="18">
        <v>1</v>
      </c>
      <c r="T210" s="3">
        <f t="shared" si="36"/>
        <v>18</v>
      </c>
      <c r="U210" s="3">
        <f t="shared" si="37"/>
        <v>18</v>
      </c>
      <c r="V210" s="24" t="e">
        <f t="shared" si="38"/>
        <v>#VALUE!</v>
      </c>
      <c r="W210" s="18" t="s">
        <v>20</v>
      </c>
      <c r="X210" s="18" t="s">
        <v>20</v>
      </c>
      <c r="Y210" s="18">
        <v>1</v>
      </c>
      <c r="Z210" s="18">
        <v>18</v>
      </c>
      <c r="AA210" s="18" t="s">
        <v>368</v>
      </c>
      <c r="AB210" s="18">
        <v>18</v>
      </c>
      <c r="AC210" s="18" t="s">
        <v>368</v>
      </c>
      <c r="AD210" s="18">
        <v>8.33</v>
      </c>
      <c r="AE210" s="18"/>
      <c r="AF210" s="18"/>
      <c r="AG210" s="18"/>
      <c r="AH210" s="18"/>
    </row>
    <row r="211" spans="1:34" hidden="1" x14ac:dyDescent="0.2">
      <c r="A211" s="19">
        <v>39238</v>
      </c>
      <c r="B211" s="22">
        <v>16</v>
      </c>
      <c r="C211" s="18">
        <v>7.0000000000000007E-2</v>
      </c>
      <c r="D211" s="18">
        <v>6.89</v>
      </c>
      <c r="E211" s="18">
        <v>2.4</v>
      </c>
      <c r="F211" s="18">
        <v>1.08</v>
      </c>
      <c r="G211" s="18">
        <v>0.28699999999999998</v>
      </c>
      <c r="I211">
        <v>42.4</v>
      </c>
      <c r="J211" s="43">
        <f t="shared" si="41"/>
        <v>0.5938968</v>
      </c>
      <c r="K211">
        <v>1.57</v>
      </c>
      <c r="L211" s="43">
        <f t="shared" si="42"/>
        <v>4.8622900000000004E-2</v>
      </c>
      <c r="N211" s="18">
        <v>4</v>
      </c>
      <c r="O211" s="18">
        <v>1</v>
      </c>
      <c r="P211" s="18">
        <v>3</v>
      </c>
      <c r="Q211" s="18"/>
      <c r="R211" s="18">
        <v>6</v>
      </c>
      <c r="S211" s="18">
        <v>4</v>
      </c>
      <c r="T211" s="3">
        <f t="shared" si="36"/>
        <v>28</v>
      </c>
      <c r="U211" s="3">
        <f t="shared" si="37"/>
        <v>28</v>
      </c>
      <c r="V211" s="24">
        <f t="shared" si="38"/>
        <v>0.60959999999999992</v>
      </c>
      <c r="W211" s="18">
        <v>24</v>
      </c>
      <c r="X211" s="18">
        <v>2</v>
      </c>
      <c r="Y211" s="18">
        <v>2</v>
      </c>
      <c r="Z211" s="18">
        <v>28</v>
      </c>
      <c r="AA211" s="18" t="s">
        <v>368</v>
      </c>
      <c r="AB211" s="18">
        <v>28</v>
      </c>
      <c r="AC211" s="18" t="s">
        <v>368</v>
      </c>
      <c r="AD211" s="18">
        <v>6.86</v>
      </c>
      <c r="AE211" s="18"/>
      <c r="AF211" s="18"/>
      <c r="AG211" s="18"/>
      <c r="AH211" s="18"/>
    </row>
    <row r="212" spans="1:34" hidden="1" x14ac:dyDescent="0.2">
      <c r="A212" s="19">
        <v>39252</v>
      </c>
      <c r="B212" s="22">
        <v>16</v>
      </c>
      <c r="C212" s="18">
        <v>0.06</v>
      </c>
      <c r="D212" s="18">
        <v>7.28</v>
      </c>
      <c r="E212" s="18">
        <v>21</v>
      </c>
      <c r="F212" s="18">
        <v>0.94599999999999995</v>
      </c>
      <c r="G212" s="18">
        <v>0.1</v>
      </c>
      <c r="I212">
        <v>23.3</v>
      </c>
      <c r="J212" s="43">
        <f t="shared" si="41"/>
        <v>0.32636309999999996</v>
      </c>
      <c r="K212">
        <v>1.4</v>
      </c>
      <c r="L212" s="43">
        <f t="shared" si="42"/>
        <v>4.3358000000000001E-2</v>
      </c>
      <c r="N212" s="18">
        <v>5</v>
      </c>
      <c r="O212" s="18">
        <v>1</v>
      </c>
      <c r="P212" s="18">
        <v>2</v>
      </c>
      <c r="Q212" s="18"/>
      <c r="R212" s="18">
        <v>5</v>
      </c>
      <c r="S212" s="18">
        <v>1</v>
      </c>
      <c r="T212" s="3">
        <f t="shared" si="36"/>
        <v>29</v>
      </c>
      <c r="U212" s="3">
        <f t="shared" si="37"/>
        <v>26</v>
      </c>
      <c r="V212" s="24" t="e">
        <f t="shared" si="38"/>
        <v>#VALUE!</v>
      </c>
      <c r="W212" s="18" t="s">
        <v>20</v>
      </c>
      <c r="X212" s="18" t="s">
        <v>20</v>
      </c>
      <c r="Y212" s="18">
        <v>1</v>
      </c>
      <c r="Z212" s="18">
        <v>29</v>
      </c>
      <c r="AA212" s="18" t="s">
        <v>368</v>
      </c>
      <c r="AB212" s="18">
        <v>26</v>
      </c>
      <c r="AC212" s="18" t="s">
        <v>368</v>
      </c>
      <c r="AD212" s="18">
        <v>8.74</v>
      </c>
      <c r="AE212" s="18"/>
      <c r="AF212" s="18"/>
      <c r="AG212" s="18" t="s">
        <v>211</v>
      </c>
      <c r="AH212" s="18"/>
    </row>
    <row r="213" spans="1:34" hidden="1" x14ac:dyDescent="0.2">
      <c r="A213" s="19">
        <v>39268</v>
      </c>
      <c r="B213" s="22">
        <v>16</v>
      </c>
      <c r="C213" s="18">
        <v>0.06</v>
      </c>
      <c r="D213" s="18">
        <v>6.68</v>
      </c>
      <c r="E213" s="18">
        <v>12.3</v>
      </c>
      <c r="F213" s="18">
        <v>12.3</v>
      </c>
      <c r="G213" s="18">
        <v>0.35899999999999999</v>
      </c>
      <c r="I213">
        <v>33.6</v>
      </c>
      <c r="J213" s="43">
        <f t="shared" si="41"/>
        <v>0.47063520000000003</v>
      </c>
      <c r="K213">
        <v>1.17</v>
      </c>
      <c r="L213" s="43">
        <f t="shared" si="42"/>
        <v>3.6234899999999994E-2</v>
      </c>
      <c r="N213" s="18">
        <v>5</v>
      </c>
      <c r="O213" s="18">
        <v>2</v>
      </c>
      <c r="P213" s="18">
        <v>2</v>
      </c>
      <c r="Q213" s="18"/>
      <c r="R213" s="18">
        <v>4</v>
      </c>
      <c r="S213" s="18">
        <v>1</v>
      </c>
      <c r="T213" s="3">
        <f t="shared" si="36"/>
        <v>30</v>
      </c>
      <c r="U213" s="3">
        <f t="shared" si="37"/>
        <v>23</v>
      </c>
      <c r="V213" s="24" t="e">
        <f t="shared" si="38"/>
        <v>#VALUE!</v>
      </c>
      <c r="W213" s="18" t="s">
        <v>20</v>
      </c>
      <c r="X213" s="18" t="s">
        <v>20</v>
      </c>
      <c r="Y213" s="18">
        <v>2</v>
      </c>
      <c r="Z213" s="18">
        <v>30</v>
      </c>
      <c r="AA213" s="18" t="s">
        <v>368</v>
      </c>
      <c r="AB213" s="18">
        <v>23</v>
      </c>
      <c r="AC213" s="18" t="s">
        <v>368</v>
      </c>
      <c r="AD213" s="18">
        <v>8.89</v>
      </c>
      <c r="AE213" s="18"/>
      <c r="AF213" s="18"/>
      <c r="AG213" s="18" t="s">
        <v>186</v>
      </c>
      <c r="AH213" s="18"/>
    </row>
    <row r="214" spans="1:34" hidden="1" x14ac:dyDescent="0.2">
      <c r="A214" s="19">
        <v>39282</v>
      </c>
      <c r="B214" s="22">
        <v>16</v>
      </c>
      <c r="C214" s="18">
        <v>0.06</v>
      </c>
      <c r="D214" s="18">
        <v>8.6300000000000008</v>
      </c>
      <c r="E214" s="18">
        <v>6.1</v>
      </c>
      <c r="F214" s="18">
        <v>2.38</v>
      </c>
      <c r="G214" s="18">
        <v>4.7E-2</v>
      </c>
      <c r="I214">
        <v>27.2</v>
      </c>
      <c r="J214" s="43">
        <f t="shared" si="41"/>
        <v>0.38099039999999995</v>
      </c>
      <c r="K214">
        <v>1.3</v>
      </c>
      <c r="L214" s="43">
        <f t="shared" si="42"/>
        <v>4.0261000000000005E-2</v>
      </c>
      <c r="N214" s="18">
        <v>5</v>
      </c>
      <c r="O214" s="18">
        <v>1</v>
      </c>
      <c r="P214" s="18" t="s">
        <v>20</v>
      </c>
      <c r="Q214" s="18"/>
      <c r="R214" s="18" t="s">
        <v>20</v>
      </c>
      <c r="S214" s="18">
        <v>1</v>
      </c>
      <c r="T214" s="3">
        <f t="shared" si="36"/>
        <v>32</v>
      </c>
      <c r="U214" s="3">
        <f t="shared" si="37"/>
        <v>29</v>
      </c>
      <c r="V214" s="24" t="e">
        <f t="shared" si="38"/>
        <v>#VALUE!</v>
      </c>
      <c r="W214" s="18" t="s">
        <v>20</v>
      </c>
      <c r="X214" s="18" t="s">
        <v>20</v>
      </c>
      <c r="Y214" s="18">
        <v>1</v>
      </c>
      <c r="Z214" s="18">
        <v>32</v>
      </c>
      <c r="AA214" s="18" t="s">
        <v>368</v>
      </c>
      <c r="AB214" s="18">
        <v>29</v>
      </c>
      <c r="AC214" s="18" t="s">
        <v>368</v>
      </c>
      <c r="AD214" s="18">
        <v>10.39</v>
      </c>
      <c r="AE214" s="18"/>
      <c r="AF214" s="18"/>
      <c r="AG214" s="18"/>
      <c r="AH214" s="18"/>
    </row>
    <row r="215" spans="1:34" hidden="1" x14ac:dyDescent="0.2">
      <c r="A215" s="19">
        <v>39308</v>
      </c>
      <c r="B215" s="22">
        <v>16</v>
      </c>
      <c r="C215" s="18">
        <v>7.0000000000000007E-2</v>
      </c>
      <c r="D215" s="18">
        <v>7.27</v>
      </c>
      <c r="E215" s="18">
        <v>6</v>
      </c>
      <c r="F215" s="18">
        <v>0.3</v>
      </c>
      <c r="G215" s="18">
        <v>0.26800000000000002</v>
      </c>
      <c r="I215">
        <v>49.6</v>
      </c>
      <c r="J215" s="43">
        <f t="shared" ref="J215:J220" si="43">(I215*14.007)*(0.001)</f>
        <v>0.69474720000000001</v>
      </c>
      <c r="K215">
        <v>1.2</v>
      </c>
      <c r="L215" s="43">
        <f t="shared" ref="L215:L220" si="44">(K215*30.97)*0.001</f>
        <v>3.7163999999999996E-2</v>
      </c>
      <c r="N215" s="18">
        <v>5</v>
      </c>
      <c r="O215" s="18">
        <v>1</v>
      </c>
      <c r="P215" s="18">
        <v>2</v>
      </c>
      <c r="Q215" s="18"/>
      <c r="R215" s="18">
        <v>2</v>
      </c>
      <c r="S215" s="18">
        <v>2</v>
      </c>
      <c r="T215" s="3">
        <f t="shared" si="36"/>
        <v>28</v>
      </c>
      <c r="U215" s="3">
        <f t="shared" si="37"/>
        <v>26</v>
      </c>
      <c r="V215" s="24" t="e">
        <f t="shared" si="38"/>
        <v>#VALUE!</v>
      </c>
      <c r="W215" s="18" t="s">
        <v>20</v>
      </c>
      <c r="X215" s="18" t="s">
        <v>20</v>
      </c>
      <c r="Y215" s="18">
        <v>1</v>
      </c>
      <c r="Z215" s="18">
        <v>28</v>
      </c>
      <c r="AA215" s="18" t="s">
        <v>368</v>
      </c>
      <c r="AB215" s="18">
        <v>26</v>
      </c>
      <c r="AC215" s="18" t="s">
        <v>368</v>
      </c>
      <c r="AD215" s="18">
        <v>8.3000000000000007</v>
      </c>
      <c r="AE215" s="18"/>
      <c r="AF215" s="18"/>
      <c r="AG215" s="18"/>
      <c r="AH215" s="18"/>
    </row>
    <row r="216" spans="1:34" hidden="1" x14ac:dyDescent="0.2">
      <c r="A216" s="19">
        <v>39322</v>
      </c>
      <c r="B216" s="22">
        <v>16</v>
      </c>
      <c r="C216" s="18">
        <v>0.08</v>
      </c>
      <c r="D216" s="18">
        <v>10.029999999999999</v>
      </c>
      <c r="E216" s="18">
        <v>4.5999999999999996</v>
      </c>
      <c r="F216" s="18">
        <v>0.183</v>
      </c>
      <c r="G216" s="18">
        <v>8.8999999999999996E-2</v>
      </c>
      <c r="I216">
        <v>26</v>
      </c>
      <c r="J216" s="43">
        <f t="shared" si="43"/>
        <v>0.36418200000000001</v>
      </c>
      <c r="K216">
        <v>0.76</v>
      </c>
      <c r="L216" s="43">
        <f t="shared" si="44"/>
        <v>2.3537199999999998E-2</v>
      </c>
      <c r="N216" s="18">
        <v>5</v>
      </c>
      <c r="O216" s="18">
        <v>1</v>
      </c>
      <c r="P216" s="18">
        <v>2</v>
      </c>
      <c r="Q216" s="18"/>
      <c r="R216" s="18">
        <v>3</v>
      </c>
      <c r="S216" s="18">
        <v>1</v>
      </c>
      <c r="T216" s="3">
        <f t="shared" si="36"/>
        <v>27</v>
      </c>
      <c r="U216" s="3">
        <f t="shared" si="37"/>
        <v>26</v>
      </c>
      <c r="V216" s="24" t="e">
        <f t="shared" si="38"/>
        <v>#VALUE!</v>
      </c>
      <c r="W216" s="18" t="s">
        <v>20</v>
      </c>
      <c r="X216" s="18" t="s">
        <v>20</v>
      </c>
      <c r="Y216" s="18">
        <v>1</v>
      </c>
      <c r="Z216" s="18">
        <v>27</v>
      </c>
      <c r="AA216" s="18" t="s">
        <v>368</v>
      </c>
      <c r="AB216" s="18">
        <v>26</v>
      </c>
      <c r="AC216" s="18" t="s">
        <v>368</v>
      </c>
      <c r="AD216" s="18">
        <v>5.66</v>
      </c>
      <c r="AE216" s="18"/>
      <c r="AF216" s="18"/>
      <c r="AG216" s="18"/>
      <c r="AH216" s="18"/>
    </row>
    <row r="217" spans="1:34" hidden="1" x14ac:dyDescent="0.2">
      <c r="A217" s="19">
        <v>39336</v>
      </c>
      <c r="B217" s="22">
        <v>16</v>
      </c>
      <c r="C217" s="18">
        <v>0.05</v>
      </c>
      <c r="D217" s="18">
        <v>7.63</v>
      </c>
      <c r="E217" s="18">
        <v>14.5</v>
      </c>
      <c r="F217" s="18">
        <v>0.128</v>
      </c>
      <c r="G217" s="18">
        <v>0.16800000000000001</v>
      </c>
      <c r="I217">
        <v>27.4</v>
      </c>
      <c r="J217" s="43">
        <f t="shared" si="43"/>
        <v>0.38379179999999996</v>
      </c>
      <c r="K217">
        <v>1.21</v>
      </c>
      <c r="L217" s="43">
        <f t="shared" si="44"/>
        <v>3.7473699999999999E-2</v>
      </c>
      <c r="N217" s="18">
        <v>5</v>
      </c>
      <c r="O217" s="18">
        <v>2</v>
      </c>
      <c r="P217" s="18">
        <v>2</v>
      </c>
      <c r="Q217" s="18"/>
      <c r="R217" s="18">
        <v>4</v>
      </c>
      <c r="S217" s="18">
        <v>2</v>
      </c>
      <c r="T217" s="3">
        <f t="shared" si="36"/>
        <v>28</v>
      </c>
      <c r="U217" s="3">
        <f t="shared" si="37"/>
        <v>24</v>
      </c>
      <c r="V217" s="24" t="e">
        <f t="shared" si="38"/>
        <v>#VALUE!</v>
      </c>
      <c r="W217" s="18" t="s">
        <v>20</v>
      </c>
      <c r="X217" s="18" t="s">
        <v>20</v>
      </c>
      <c r="Y217" s="18">
        <v>2</v>
      </c>
      <c r="Z217" s="18">
        <v>28</v>
      </c>
      <c r="AA217" s="18" t="s">
        <v>368</v>
      </c>
      <c r="AB217" s="18">
        <v>24</v>
      </c>
      <c r="AC217" s="18" t="s">
        <v>368</v>
      </c>
      <c r="AD217" s="18">
        <v>13.04</v>
      </c>
      <c r="AE217" s="18"/>
      <c r="AF217" s="18"/>
      <c r="AG217" s="18"/>
      <c r="AH217" s="18"/>
    </row>
    <row r="218" spans="1:34" hidden="1" x14ac:dyDescent="0.2">
      <c r="A218" s="19">
        <v>39350</v>
      </c>
      <c r="B218" s="22">
        <v>16</v>
      </c>
      <c r="C218" s="18">
        <v>0.21</v>
      </c>
      <c r="D218" s="18">
        <v>7.21</v>
      </c>
      <c r="E218" s="18">
        <v>6.5</v>
      </c>
      <c r="F218" s="18">
        <v>4.3999999999999997E-2</v>
      </c>
      <c r="G218" s="18">
        <v>0.113</v>
      </c>
      <c r="I218">
        <v>26.1</v>
      </c>
      <c r="J218" s="43">
        <f t="shared" si="43"/>
        <v>0.36558269999999998</v>
      </c>
      <c r="K218">
        <v>1.07</v>
      </c>
      <c r="L218" s="43">
        <f t="shared" si="44"/>
        <v>3.3137900000000005E-2</v>
      </c>
      <c r="N218" s="18">
        <v>5</v>
      </c>
      <c r="O218" s="18">
        <v>1</v>
      </c>
      <c r="P218" s="18">
        <v>2</v>
      </c>
      <c r="Q218" s="18"/>
      <c r="R218" s="18">
        <v>4</v>
      </c>
      <c r="S218" s="18">
        <v>1</v>
      </c>
      <c r="T218" s="3">
        <f t="shared" si="36"/>
        <v>28</v>
      </c>
      <c r="U218" s="3">
        <f t="shared" si="37"/>
        <v>7</v>
      </c>
      <c r="V218" s="24" t="e">
        <f t="shared" si="38"/>
        <v>#VALUE!</v>
      </c>
      <c r="W218" s="18" t="s">
        <v>20</v>
      </c>
      <c r="X218" s="18" t="s">
        <v>20</v>
      </c>
      <c r="Y218" s="18">
        <v>1</v>
      </c>
      <c r="Z218" s="18">
        <v>28</v>
      </c>
      <c r="AA218" s="18" t="s">
        <v>368</v>
      </c>
      <c r="AB218" s="18">
        <v>7</v>
      </c>
      <c r="AC218" s="18" t="s">
        <v>368</v>
      </c>
      <c r="AD218" s="18" t="s">
        <v>20</v>
      </c>
      <c r="AE218" s="18"/>
      <c r="AF218" s="18"/>
      <c r="AG218" s="18"/>
      <c r="AH218" s="18"/>
    </row>
    <row r="219" spans="1:34" hidden="1" x14ac:dyDescent="0.2">
      <c r="A219" s="19">
        <v>39364</v>
      </c>
      <c r="B219" s="22">
        <v>16</v>
      </c>
      <c r="C219" s="18">
        <v>0.08</v>
      </c>
      <c r="D219" s="18">
        <v>7.86</v>
      </c>
      <c r="E219" s="18">
        <v>23.4</v>
      </c>
      <c r="F219" s="18">
        <v>1.5E-3</v>
      </c>
      <c r="G219" s="18">
        <v>0.11799999999999999</v>
      </c>
      <c r="N219" s="18">
        <v>5</v>
      </c>
      <c r="O219" s="18">
        <v>1</v>
      </c>
      <c r="P219" s="18">
        <v>3</v>
      </c>
      <c r="Q219" s="18"/>
      <c r="R219" s="18" t="s">
        <v>20</v>
      </c>
      <c r="S219" s="18">
        <v>1</v>
      </c>
      <c r="T219" s="3">
        <f t="shared" si="36"/>
        <v>27</v>
      </c>
      <c r="U219" s="3">
        <f t="shared" si="37"/>
        <v>23</v>
      </c>
      <c r="V219" s="24" t="e">
        <f t="shared" si="38"/>
        <v>#VALUE!</v>
      </c>
      <c r="W219" s="18" t="s">
        <v>20</v>
      </c>
      <c r="X219" s="18" t="s">
        <v>20</v>
      </c>
      <c r="Y219" s="18">
        <v>2</v>
      </c>
      <c r="Z219" s="18">
        <v>27</v>
      </c>
      <c r="AA219" s="18" t="s">
        <v>368</v>
      </c>
      <c r="AB219" s="18">
        <v>23</v>
      </c>
      <c r="AC219" s="18" t="s">
        <v>368</v>
      </c>
      <c r="AD219" s="18">
        <v>9.5</v>
      </c>
      <c r="AE219" s="18"/>
      <c r="AF219" s="18"/>
      <c r="AG219" s="18"/>
      <c r="AH219" s="18"/>
    </row>
    <row r="220" spans="1:34" hidden="1" x14ac:dyDescent="0.2">
      <c r="A220" s="19">
        <v>39392</v>
      </c>
      <c r="B220" s="22">
        <v>16</v>
      </c>
      <c r="C220" s="18">
        <v>0.12</v>
      </c>
      <c r="D220" s="18">
        <v>53.27</v>
      </c>
      <c r="E220" s="18">
        <v>10</v>
      </c>
      <c r="F220" s="18">
        <v>1.5E-3</v>
      </c>
      <c r="G220" s="18" t="s">
        <v>20</v>
      </c>
      <c r="I220">
        <v>32.200000000000003</v>
      </c>
      <c r="J220" s="43">
        <f t="shared" si="43"/>
        <v>0.45102540000000008</v>
      </c>
      <c r="K220">
        <v>1.23</v>
      </c>
      <c r="L220" s="43">
        <f t="shared" si="44"/>
        <v>3.8093099999999998E-2</v>
      </c>
      <c r="N220" s="18">
        <v>5</v>
      </c>
      <c r="O220" s="18">
        <v>1</v>
      </c>
      <c r="P220" s="18">
        <v>1</v>
      </c>
      <c r="Q220" s="18"/>
      <c r="R220" s="18">
        <v>2</v>
      </c>
      <c r="S220" s="18">
        <v>4</v>
      </c>
      <c r="T220" s="3">
        <f t="shared" si="36"/>
        <v>6</v>
      </c>
      <c r="U220" s="3">
        <f t="shared" si="37"/>
        <v>14</v>
      </c>
      <c r="V220" s="24" t="e">
        <f t="shared" si="38"/>
        <v>#VALUE!</v>
      </c>
      <c r="W220" s="18" t="s">
        <v>20</v>
      </c>
      <c r="X220" s="18" t="s">
        <v>20</v>
      </c>
      <c r="Y220" s="18">
        <v>1</v>
      </c>
      <c r="Z220" s="18">
        <v>6</v>
      </c>
      <c r="AA220" s="18" t="s">
        <v>368</v>
      </c>
      <c r="AB220" s="18">
        <v>14</v>
      </c>
      <c r="AC220" s="18" t="s">
        <v>368</v>
      </c>
      <c r="AD220" s="18">
        <v>7.44</v>
      </c>
      <c r="AE220" s="18"/>
      <c r="AF220" s="18"/>
      <c r="AG220" s="18"/>
      <c r="AH220" s="18"/>
    </row>
    <row r="221" spans="1:34" hidden="1" x14ac:dyDescent="0.2">
      <c r="A221" s="19">
        <v>39420</v>
      </c>
      <c r="B221" s="22">
        <v>16</v>
      </c>
      <c r="C221" s="18">
        <v>7.0000000000000007E-2</v>
      </c>
      <c r="D221" s="18">
        <v>6.44</v>
      </c>
      <c r="E221" s="18">
        <v>6</v>
      </c>
      <c r="F221" s="18">
        <v>0.44500000000000001</v>
      </c>
      <c r="G221" s="18">
        <v>9.9000000000000005E-2</v>
      </c>
      <c r="N221" s="18">
        <v>5</v>
      </c>
      <c r="O221" s="18">
        <v>1</v>
      </c>
      <c r="P221" s="18">
        <v>3</v>
      </c>
      <c r="Q221" s="18"/>
      <c r="R221" s="18">
        <v>8</v>
      </c>
      <c r="S221" s="18">
        <v>1</v>
      </c>
      <c r="T221" s="3">
        <f t="shared" si="36"/>
        <v>5</v>
      </c>
      <c r="U221" s="3">
        <f t="shared" si="37"/>
        <v>7</v>
      </c>
      <c r="V221" s="24" t="e">
        <f t="shared" si="38"/>
        <v>#VALUE!</v>
      </c>
      <c r="W221" s="18" t="s">
        <v>20</v>
      </c>
      <c r="X221" s="18" t="s">
        <v>20</v>
      </c>
      <c r="Y221" s="18">
        <v>2</v>
      </c>
      <c r="Z221" s="18">
        <v>5</v>
      </c>
      <c r="AA221" s="18" t="s">
        <v>368</v>
      </c>
      <c r="AB221" s="18">
        <v>7</v>
      </c>
      <c r="AC221" s="18" t="s">
        <v>368</v>
      </c>
      <c r="AD221" s="18">
        <v>10.42</v>
      </c>
      <c r="AE221" s="18"/>
      <c r="AF221" s="18"/>
      <c r="AG221" s="18"/>
      <c r="AH221" s="18"/>
    </row>
    <row r="222" spans="1:34" hidden="1" x14ac:dyDescent="0.2">
      <c r="A222" s="17">
        <v>39168</v>
      </c>
      <c r="B222" s="22">
        <v>17</v>
      </c>
      <c r="C222" s="18">
        <v>0.17</v>
      </c>
      <c r="D222" s="18">
        <v>6.12</v>
      </c>
      <c r="E222" s="18">
        <v>17.899999999999999</v>
      </c>
      <c r="F222" s="18">
        <v>2.64</v>
      </c>
      <c r="G222" s="18">
        <v>0.122</v>
      </c>
      <c r="N222" s="18">
        <v>3</v>
      </c>
      <c r="O222" s="18">
        <v>1</v>
      </c>
      <c r="P222" s="21">
        <v>3</v>
      </c>
      <c r="Q222" s="21"/>
      <c r="R222" s="21">
        <v>8</v>
      </c>
      <c r="S222" s="21">
        <v>1</v>
      </c>
      <c r="T222" s="3">
        <f t="shared" si="36"/>
        <v>24</v>
      </c>
      <c r="U222" s="3">
        <f t="shared" si="37"/>
        <v>10</v>
      </c>
      <c r="V222" s="24">
        <f t="shared" si="38"/>
        <v>0.30479999999999996</v>
      </c>
      <c r="W222" s="18">
        <v>12</v>
      </c>
      <c r="X222" s="18">
        <v>1</v>
      </c>
      <c r="Y222" s="18">
        <v>2</v>
      </c>
      <c r="Z222" s="18">
        <v>24</v>
      </c>
      <c r="AA222" s="18" t="s">
        <v>368</v>
      </c>
      <c r="AB222" s="18">
        <v>10</v>
      </c>
      <c r="AC222" s="18" t="s">
        <v>368</v>
      </c>
      <c r="AD222" s="18">
        <v>8.5399999999999991</v>
      </c>
      <c r="AE222" s="18"/>
      <c r="AF222" s="18" t="s">
        <v>93</v>
      </c>
      <c r="AG222" s="18"/>
      <c r="AH222" s="18"/>
    </row>
    <row r="223" spans="1:34" hidden="1" x14ac:dyDescent="0.2">
      <c r="A223" s="17">
        <v>39182</v>
      </c>
      <c r="B223" s="22">
        <v>17</v>
      </c>
      <c r="C223" s="18">
        <v>0.51</v>
      </c>
      <c r="D223" s="18">
        <v>5.53</v>
      </c>
      <c r="E223" s="18">
        <v>32.9</v>
      </c>
      <c r="F223" s="18">
        <v>4.16</v>
      </c>
      <c r="G223" s="18">
        <v>0.16</v>
      </c>
      <c r="I223">
        <v>165</v>
      </c>
      <c r="J223" s="43">
        <f t="shared" ref="J223:J238" si="45">(I223*14.007)*(0.001)</f>
        <v>2.3111549999999998</v>
      </c>
      <c r="K223">
        <v>2.0699999999999998</v>
      </c>
      <c r="L223" s="43">
        <f>(K223*30.97)*0.001</f>
        <v>6.4107899999999982E-2</v>
      </c>
      <c r="N223" s="18">
        <v>3</v>
      </c>
      <c r="O223" s="18">
        <v>1</v>
      </c>
      <c r="P223" s="18">
        <v>2</v>
      </c>
      <c r="Q223" s="18"/>
      <c r="R223" s="18">
        <v>7</v>
      </c>
      <c r="S223" s="18">
        <v>1</v>
      </c>
      <c r="T223" s="3">
        <f t="shared" si="36"/>
        <v>9</v>
      </c>
      <c r="U223" s="3">
        <f t="shared" si="37"/>
        <v>3</v>
      </c>
      <c r="V223" s="24">
        <f t="shared" si="38"/>
        <v>0.38100000000000001</v>
      </c>
      <c r="W223" s="18">
        <v>15</v>
      </c>
      <c r="X223" s="18">
        <v>1</v>
      </c>
      <c r="Y223" s="18">
        <v>2</v>
      </c>
      <c r="Z223" s="18">
        <v>9</v>
      </c>
      <c r="AA223" s="18" t="s">
        <v>368</v>
      </c>
      <c r="AB223" s="18">
        <v>3</v>
      </c>
      <c r="AC223" s="18" t="s">
        <v>368</v>
      </c>
      <c r="AD223" s="18">
        <v>9.99</v>
      </c>
      <c r="AE223" s="18"/>
      <c r="AF223" s="18"/>
      <c r="AG223" s="18" t="s">
        <v>63</v>
      </c>
      <c r="AH223" s="18"/>
    </row>
    <row r="224" spans="1:34" hidden="1" x14ac:dyDescent="0.2">
      <c r="A224" s="17">
        <v>39196</v>
      </c>
      <c r="B224" s="22">
        <v>17</v>
      </c>
      <c r="C224" s="18">
        <v>0.2</v>
      </c>
      <c r="D224" s="18">
        <v>6.39</v>
      </c>
      <c r="E224" s="18">
        <v>22.9</v>
      </c>
      <c r="F224" s="18">
        <v>2.37</v>
      </c>
      <c r="G224" s="18">
        <v>0.129</v>
      </c>
      <c r="I224">
        <v>134</v>
      </c>
      <c r="J224" s="43">
        <f t="shared" si="45"/>
        <v>1.876938</v>
      </c>
      <c r="K224">
        <v>2.38</v>
      </c>
      <c r="L224" s="43">
        <f>(K224*30.97)*0.001</f>
        <v>7.3708599999999985E-2</v>
      </c>
      <c r="N224" s="18">
        <v>3</v>
      </c>
      <c r="O224" s="18">
        <v>3</v>
      </c>
      <c r="P224" s="18">
        <v>2</v>
      </c>
      <c r="Q224" s="18"/>
      <c r="R224" s="18">
        <v>7</v>
      </c>
      <c r="S224" s="18">
        <v>1</v>
      </c>
      <c r="T224" s="3">
        <f t="shared" si="36"/>
        <v>23</v>
      </c>
      <c r="U224" s="3">
        <f t="shared" si="37"/>
        <v>13</v>
      </c>
      <c r="V224" s="24">
        <f t="shared" si="38"/>
        <v>0.38100000000000001</v>
      </c>
      <c r="W224" s="18">
        <v>15</v>
      </c>
      <c r="X224" s="18">
        <v>1</v>
      </c>
      <c r="Y224" s="18">
        <v>2</v>
      </c>
      <c r="Z224" s="18">
        <v>23</v>
      </c>
      <c r="AA224" s="18" t="s">
        <v>368</v>
      </c>
      <c r="AB224" s="18">
        <v>13</v>
      </c>
      <c r="AC224" s="18" t="s">
        <v>368</v>
      </c>
      <c r="AD224" s="18">
        <v>7.62</v>
      </c>
      <c r="AE224" s="18"/>
      <c r="AF224" s="18"/>
      <c r="AG224" s="18"/>
      <c r="AH224" s="18"/>
    </row>
    <row r="225" spans="1:34" hidden="1" x14ac:dyDescent="0.2">
      <c r="A225" s="17">
        <v>39210</v>
      </c>
      <c r="B225" s="22">
        <v>17</v>
      </c>
      <c r="C225" s="18">
        <v>1.61</v>
      </c>
      <c r="D225" s="18">
        <v>6.17</v>
      </c>
      <c r="E225" s="18">
        <v>12.4</v>
      </c>
      <c r="F225" s="18">
        <v>5.42</v>
      </c>
      <c r="G225" s="18">
        <v>0.27</v>
      </c>
      <c r="I225">
        <v>134</v>
      </c>
      <c r="J225" s="43">
        <f t="shared" si="45"/>
        <v>1.876938</v>
      </c>
      <c r="K225">
        <v>1.6</v>
      </c>
      <c r="L225" s="43">
        <f>(K225*30.97)*0.001</f>
        <v>4.9551999999999999E-2</v>
      </c>
      <c r="N225" s="18">
        <v>1</v>
      </c>
      <c r="O225" s="18">
        <v>2</v>
      </c>
      <c r="P225" s="18">
        <v>2</v>
      </c>
      <c r="Q225" s="18"/>
      <c r="R225" s="18">
        <v>1</v>
      </c>
      <c r="S225" s="18">
        <v>1</v>
      </c>
      <c r="T225" s="3">
        <f t="shared" si="36"/>
        <v>11</v>
      </c>
      <c r="U225" s="3">
        <f t="shared" si="37"/>
        <v>10</v>
      </c>
      <c r="V225" s="24">
        <f t="shared" si="38"/>
        <v>0.38100000000000001</v>
      </c>
      <c r="W225" s="18">
        <v>15</v>
      </c>
      <c r="X225" s="18">
        <v>1</v>
      </c>
      <c r="Y225" s="18">
        <v>1</v>
      </c>
      <c r="Z225" s="18">
        <v>11</v>
      </c>
      <c r="AA225" s="18" t="s">
        <v>368</v>
      </c>
      <c r="AB225" s="18">
        <v>10</v>
      </c>
      <c r="AC225" s="18" t="s">
        <v>368</v>
      </c>
      <c r="AD225" s="18">
        <v>8.5</v>
      </c>
      <c r="AE225" s="18"/>
      <c r="AF225" s="18"/>
      <c r="AG225" s="18"/>
      <c r="AH225" s="18"/>
    </row>
    <row r="226" spans="1:34" hidden="1" x14ac:dyDescent="0.2">
      <c r="A226" s="17">
        <v>39224</v>
      </c>
      <c r="B226" s="22">
        <v>17</v>
      </c>
      <c r="C226" s="18">
        <v>2.48</v>
      </c>
      <c r="D226" s="18">
        <v>6.24</v>
      </c>
      <c r="E226" s="18">
        <v>8.9</v>
      </c>
      <c r="F226" s="18">
        <v>7.11</v>
      </c>
      <c r="G226" s="18">
        <v>0.221</v>
      </c>
      <c r="I226">
        <v>116</v>
      </c>
      <c r="J226" s="43">
        <f t="shared" si="45"/>
        <v>1.6248119999999999</v>
      </c>
      <c r="K226">
        <v>1.6</v>
      </c>
      <c r="L226" s="43">
        <f t="shared" ref="L226:L238" si="46">(K226*30.97)*0.001</f>
        <v>4.9551999999999999E-2</v>
      </c>
      <c r="N226" s="18">
        <v>1</v>
      </c>
      <c r="O226" s="18">
        <v>1</v>
      </c>
      <c r="P226" s="18">
        <v>1</v>
      </c>
      <c r="Q226" s="18"/>
      <c r="R226" s="18" t="s">
        <v>20</v>
      </c>
      <c r="S226" s="18" t="s">
        <v>20</v>
      </c>
      <c r="T226" s="3">
        <f t="shared" si="36"/>
        <v>13</v>
      </c>
      <c r="U226" s="3">
        <f t="shared" si="37"/>
        <v>14</v>
      </c>
      <c r="V226" s="24">
        <f t="shared" si="38"/>
        <v>0.38100000000000001</v>
      </c>
      <c r="W226" s="18">
        <v>15</v>
      </c>
      <c r="X226" s="18">
        <v>1</v>
      </c>
      <c r="Y226" s="18">
        <v>1</v>
      </c>
      <c r="Z226" s="18">
        <v>13</v>
      </c>
      <c r="AA226" s="18" t="s">
        <v>368</v>
      </c>
      <c r="AB226" s="18">
        <v>14</v>
      </c>
      <c r="AC226" s="18" t="s">
        <v>368</v>
      </c>
      <c r="AD226" s="18">
        <v>8.23</v>
      </c>
      <c r="AE226" s="18"/>
      <c r="AF226" s="18"/>
      <c r="AG226" s="18" t="s">
        <v>195</v>
      </c>
      <c r="AH226" s="18"/>
    </row>
    <row r="227" spans="1:34" hidden="1" x14ac:dyDescent="0.2">
      <c r="A227" s="17">
        <v>39238</v>
      </c>
      <c r="B227" s="22">
        <v>17</v>
      </c>
      <c r="C227" s="18">
        <v>4.3499999999999996</v>
      </c>
      <c r="D227" s="18">
        <v>6.43</v>
      </c>
      <c r="E227" s="18">
        <v>7.7</v>
      </c>
      <c r="F227" s="18">
        <v>8</v>
      </c>
      <c r="G227" s="18">
        <v>9.2999999999999999E-2</v>
      </c>
      <c r="I227">
        <v>99.5</v>
      </c>
      <c r="J227" s="43">
        <f t="shared" si="45"/>
        <v>1.3936965000000001</v>
      </c>
      <c r="K227">
        <v>1.45</v>
      </c>
      <c r="L227" s="43">
        <f t="shared" si="46"/>
        <v>4.4906499999999995E-2</v>
      </c>
      <c r="N227" s="18">
        <v>1</v>
      </c>
      <c r="O227" s="18">
        <v>1</v>
      </c>
      <c r="P227" s="18">
        <v>3</v>
      </c>
      <c r="Q227" s="18"/>
      <c r="R227" s="18">
        <v>5</v>
      </c>
      <c r="S227" s="18">
        <v>4</v>
      </c>
      <c r="T227" s="3">
        <f t="shared" si="36"/>
        <v>23</v>
      </c>
      <c r="U227" s="3">
        <f t="shared" si="37"/>
        <v>20</v>
      </c>
      <c r="V227" s="24">
        <f t="shared" si="38"/>
        <v>0.4572</v>
      </c>
      <c r="W227" s="18">
        <v>18</v>
      </c>
      <c r="X227" s="18">
        <v>1</v>
      </c>
      <c r="Y227" s="18">
        <v>2</v>
      </c>
      <c r="Z227" s="18">
        <v>23</v>
      </c>
      <c r="AA227" s="18" t="s">
        <v>368</v>
      </c>
      <c r="AB227" s="18">
        <v>20</v>
      </c>
      <c r="AC227" s="18" t="s">
        <v>368</v>
      </c>
      <c r="AD227" s="18">
        <v>6.44</v>
      </c>
      <c r="AE227" s="18"/>
      <c r="AF227" s="18"/>
      <c r="AG227" s="18"/>
      <c r="AH227" s="18"/>
    </row>
    <row r="228" spans="1:34" hidden="1" x14ac:dyDescent="0.2">
      <c r="A228" s="17">
        <v>39252</v>
      </c>
      <c r="B228" s="22">
        <v>17</v>
      </c>
      <c r="C228" s="18">
        <v>4.29</v>
      </c>
      <c r="D228" s="18">
        <v>6.85</v>
      </c>
      <c r="E228" s="18">
        <v>13.6</v>
      </c>
      <c r="F228" s="18">
        <v>7.29</v>
      </c>
      <c r="G228" s="18">
        <v>0.14799999999999999</v>
      </c>
      <c r="I228">
        <v>113</v>
      </c>
      <c r="J228" s="43">
        <f t="shared" si="45"/>
        <v>1.5827910000000001</v>
      </c>
      <c r="K228">
        <v>1.65</v>
      </c>
      <c r="L228" s="43">
        <f t="shared" si="46"/>
        <v>5.11005E-2</v>
      </c>
      <c r="N228" s="18">
        <v>1</v>
      </c>
      <c r="O228" s="18">
        <v>2</v>
      </c>
      <c r="P228" s="18">
        <v>2</v>
      </c>
      <c r="Q228" s="18"/>
      <c r="R228" s="18">
        <v>8</v>
      </c>
      <c r="S228" s="18">
        <v>1</v>
      </c>
      <c r="T228" s="3">
        <f t="shared" si="36"/>
        <v>22</v>
      </c>
      <c r="U228" s="3">
        <f t="shared" si="37"/>
        <v>20</v>
      </c>
      <c r="V228" s="24">
        <f t="shared" si="38"/>
        <v>0.4572</v>
      </c>
      <c r="W228" s="18">
        <v>18</v>
      </c>
      <c r="X228" s="18">
        <v>1</v>
      </c>
      <c r="Y228" s="18">
        <v>1</v>
      </c>
      <c r="Z228" s="18">
        <v>22</v>
      </c>
      <c r="AA228" s="18" t="s">
        <v>368</v>
      </c>
      <c r="AB228" s="18">
        <v>20</v>
      </c>
      <c r="AC228" s="18" t="s">
        <v>368</v>
      </c>
      <c r="AD228" s="18">
        <v>6.38</v>
      </c>
      <c r="AE228" s="18"/>
      <c r="AF228" s="18"/>
      <c r="AG228" s="18"/>
      <c r="AH228" s="18"/>
    </row>
    <row r="229" spans="1:34" hidden="1" x14ac:dyDescent="0.2">
      <c r="A229" s="17">
        <v>39268</v>
      </c>
      <c r="B229" s="22">
        <v>17</v>
      </c>
      <c r="C229" s="18">
        <v>2.2000000000000002</v>
      </c>
      <c r="D229" s="18">
        <v>6.94</v>
      </c>
      <c r="E229" s="18">
        <v>69.7</v>
      </c>
      <c r="F229" s="18">
        <v>22.4</v>
      </c>
      <c r="G229" s="18">
        <v>0.13300000000000001</v>
      </c>
      <c r="I229">
        <v>59.4</v>
      </c>
      <c r="J229" s="43">
        <f t="shared" si="45"/>
        <v>0.83201580000000008</v>
      </c>
      <c r="K229">
        <v>3.24</v>
      </c>
      <c r="L229" s="43">
        <f t="shared" si="46"/>
        <v>0.1003428</v>
      </c>
      <c r="N229" s="18">
        <v>4</v>
      </c>
      <c r="O229" s="18">
        <v>3</v>
      </c>
      <c r="P229" s="18">
        <v>3</v>
      </c>
      <c r="Q229" s="18"/>
      <c r="R229" s="18">
        <v>4</v>
      </c>
      <c r="S229" s="18">
        <v>2</v>
      </c>
      <c r="T229" s="3">
        <f t="shared" si="36"/>
        <v>31</v>
      </c>
      <c r="U229" s="3">
        <f t="shared" si="37"/>
        <v>21</v>
      </c>
      <c r="V229" s="24">
        <f t="shared" si="38"/>
        <v>0.40639999999999998</v>
      </c>
      <c r="W229" s="18">
        <v>16</v>
      </c>
      <c r="X229" s="18">
        <v>1</v>
      </c>
      <c r="Y229" s="18">
        <v>2</v>
      </c>
      <c r="Z229" s="18">
        <v>31</v>
      </c>
      <c r="AA229" s="18" t="s">
        <v>368</v>
      </c>
      <c r="AB229" s="18">
        <v>21</v>
      </c>
      <c r="AC229" s="18" t="s">
        <v>368</v>
      </c>
      <c r="AD229" s="18">
        <v>8.2899999999999991</v>
      </c>
      <c r="AE229" s="18"/>
      <c r="AF229" s="18"/>
      <c r="AG229" s="18"/>
      <c r="AH229" s="18"/>
    </row>
    <row r="230" spans="1:34" hidden="1" x14ac:dyDescent="0.2">
      <c r="A230" s="17">
        <v>39282</v>
      </c>
      <c r="B230" s="22">
        <v>17</v>
      </c>
      <c r="C230" s="18">
        <v>5.12</v>
      </c>
      <c r="D230" s="18">
        <v>7.45</v>
      </c>
      <c r="E230" s="18">
        <v>34.5</v>
      </c>
      <c r="F230" s="18" t="s">
        <v>20</v>
      </c>
      <c r="G230" s="18">
        <v>9.0999999999999998E-2</v>
      </c>
      <c r="I230">
        <v>66.099999999999994</v>
      </c>
      <c r="J230" s="43">
        <f t="shared" si="45"/>
        <v>0.92586269999999993</v>
      </c>
      <c r="K230">
        <v>2.38</v>
      </c>
      <c r="L230" s="43">
        <f t="shared" si="46"/>
        <v>7.3708599999999985E-2</v>
      </c>
      <c r="N230" s="18">
        <v>4</v>
      </c>
      <c r="O230" s="18">
        <v>1</v>
      </c>
      <c r="P230" s="18">
        <v>2</v>
      </c>
      <c r="Q230" s="18"/>
      <c r="R230" s="18">
        <v>7</v>
      </c>
      <c r="S230" s="18">
        <v>1</v>
      </c>
      <c r="T230" s="3" t="str">
        <f t="shared" si="36"/>
        <v>N/A</v>
      </c>
      <c r="U230" s="3">
        <f t="shared" si="37"/>
        <v>24</v>
      </c>
      <c r="V230" s="24">
        <f t="shared" si="38"/>
        <v>0.38100000000000001</v>
      </c>
      <c r="W230" s="18">
        <v>15</v>
      </c>
      <c r="X230" s="18">
        <v>1</v>
      </c>
      <c r="Y230" s="18">
        <v>2</v>
      </c>
      <c r="Z230" s="18" t="s">
        <v>20</v>
      </c>
      <c r="AA230" s="18"/>
      <c r="AB230" s="18">
        <v>24</v>
      </c>
      <c r="AC230" s="18" t="s">
        <v>368</v>
      </c>
      <c r="AD230" s="18">
        <v>9.3800000000000008</v>
      </c>
      <c r="AE230" s="18"/>
      <c r="AF230" s="18"/>
      <c r="AG230" s="18"/>
      <c r="AH230" s="18"/>
    </row>
    <row r="231" spans="1:34" hidden="1" x14ac:dyDescent="0.2">
      <c r="A231" s="19">
        <v>39294</v>
      </c>
      <c r="B231" s="22">
        <v>17</v>
      </c>
      <c r="C231" s="18">
        <v>9.68</v>
      </c>
      <c r="D231" s="18">
        <v>6.29</v>
      </c>
      <c r="E231" s="18">
        <v>23.1</v>
      </c>
      <c r="F231" s="18">
        <v>7.93</v>
      </c>
      <c r="G231" s="18">
        <v>0.114</v>
      </c>
      <c r="I231">
        <v>65.3</v>
      </c>
      <c r="J231" s="43">
        <f t="shared" si="45"/>
        <v>0.91465709999999989</v>
      </c>
      <c r="K231">
        <v>2.39</v>
      </c>
      <c r="L231" s="43">
        <f t="shared" si="46"/>
        <v>7.4018299999999995E-2</v>
      </c>
      <c r="N231" s="18">
        <v>3</v>
      </c>
      <c r="O231" s="18">
        <v>1</v>
      </c>
      <c r="P231" s="18">
        <v>1</v>
      </c>
      <c r="Q231" s="18"/>
      <c r="R231" s="18">
        <v>2</v>
      </c>
      <c r="S231" s="18">
        <v>3</v>
      </c>
      <c r="T231" s="3">
        <f t="shared" si="36"/>
        <v>24</v>
      </c>
      <c r="U231" s="3">
        <f t="shared" si="37"/>
        <v>22</v>
      </c>
      <c r="V231" s="24">
        <f t="shared" si="38"/>
        <v>0.30479999999999996</v>
      </c>
      <c r="W231" s="18">
        <v>12</v>
      </c>
      <c r="X231" s="18">
        <v>1</v>
      </c>
      <c r="Y231" s="18">
        <v>2</v>
      </c>
      <c r="Z231" s="18">
        <v>24</v>
      </c>
      <c r="AA231" s="18" t="s">
        <v>368</v>
      </c>
      <c r="AB231" s="18">
        <v>22</v>
      </c>
      <c r="AC231" s="18" t="s">
        <v>368</v>
      </c>
      <c r="AD231" s="18">
        <v>5.46</v>
      </c>
      <c r="AE231" s="18"/>
      <c r="AF231" s="18"/>
      <c r="AG231" s="18"/>
      <c r="AH231" s="18"/>
    </row>
    <row r="232" spans="1:34" hidden="1" x14ac:dyDescent="0.2">
      <c r="A232" s="19">
        <v>39308</v>
      </c>
      <c r="B232" s="22">
        <v>17</v>
      </c>
      <c r="C232" s="18">
        <v>6.95</v>
      </c>
      <c r="D232" s="18">
        <v>6.5</v>
      </c>
      <c r="E232" s="18">
        <v>29.1</v>
      </c>
      <c r="F232" s="18">
        <v>0.40699999999999997</v>
      </c>
      <c r="G232" s="18">
        <v>0.14599999999999999</v>
      </c>
      <c r="I232">
        <v>116</v>
      </c>
      <c r="J232" s="43">
        <f t="shared" si="45"/>
        <v>1.6248119999999999</v>
      </c>
      <c r="K232">
        <v>2.08</v>
      </c>
      <c r="L232" s="43">
        <f t="shared" si="46"/>
        <v>6.4417599999999992E-2</v>
      </c>
      <c r="N232" s="18">
        <v>1</v>
      </c>
      <c r="O232" s="18">
        <v>1</v>
      </c>
      <c r="P232" s="18">
        <v>2</v>
      </c>
      <c r="Q232" s="18"/>
      <c r="R232" s="18">
        <v>7</v>
      </c>
      <c r="S232" s="18">
        <v>3</v>
      </c>
      <c r="T232" s="3">
        <f t="shared" si="36"/>
        <v>31</v>
      </c>
      <c r="U232" s="3">
        <f t="shared" si="37"/>
        <v>23</v>
      </c>
      <c r="V232" s="24">
        <f t="shared" si="38"/>
        <v>0.4572</v>
      </c>
      <c r="W232" s="18">
        <v>18</v>
      </c>
      <c r="X232" s="18">
        <v>1</v>
      </c>
      <c r="Y232" s="18">
        <v>2</v>
      </c>
      <c r="Z232" s="18">
        <v>31</v>
      </c>
      <c r="AA232" s="18" t="s">
        <v>368</v>
      </c>
      <c r="AB232" s="18">
        <v>23</v>
      </c>
      <c r="AC232" s="18" t="s">
        <v>368</v>
      </c>
      <c r="AD232" s="18">
        <v>6.65</v>
      </c>
      <c r="AE232" s="18"/>
      <c r="AF232" s="18"/>
      <c r="AG232" s="18"/>
      <c r="AH232" s="18"/>
    </row>
    <row r="233" spans="1:34" hidden="1" x14ac:dyDescent="0.2">
      <c r="A233" s="19">
        <v>39322</v>
      </c>
      <c r="B233" s="22">
        <v>17</v>
      </c>
      <c r="C233" s="18">
        <v>7.67</v>
      </c>
      <c r="D233" s="18">
        <v>9.1</v>
      </c>
      <c r="E233" s="18">
        <v>23.5</v>
      </c>
      <c r="F233" s="18">
        <v>8.4600000000000009</v>
      </c>
      <c r="G233" s="18">
        <v>0.184</v>
      </c>
      <c r="I233">
        <v>47.3</v>
      </c>
      <c r="J233" s="43">
        <f t="shared" si="45"/>
        <v>0.66253109999999993</v>
      </c>
      <c r="K233">
        <v>1.77</v>
      </c>
      <c r="L233" s="43">
        <f t="shared" si="46"/>
        <v>5.4816899999999995E-2</v>
      </c>
      <c r="N233" s="18">
        <v>1</v>
      </c>
      <c r="O233" s="18">
        <v>1</v>
      </c>
      <c r="P233" s="18">
        <v>2</v>
      </c>
      <c r="Q233" s="18"/>
      <c r="R233" s="18">
        <v>3</v>
      </c>
      <c r="S233" s="18">
        <v>1</v>
      </c>
      <c r="T233" s="3">
        <f t="shared" si="36"/>
        <v>28</v>
      </c>
      <c r="U233" s="3">
        <f t="shared" si="37"/>
        <v>23</v>
      </c>
      <c r="V233" s="24">
        <f t="shared" si="38"/>
        <v>0.60959999999999992</v>
      </c>
      <c r="W233" s="18">
        <v>24</v>
      </c>
      <c r="X233" s="18">
        <v>1</v>
      </c>
      <c r="Y233" s="18">
        <v>2</v>
      </c>
      <c r="Z233" s="18">
        <v>28</v>
      </c>
      <c r="AA233" s="18" t="s">
        <v>368</v>
      </c>
      <c r="AB233" s="18">
        <v>23</v>
      </c>
      <c r="AC233" s="18" t="s">
        <v>368</v>
      </c>
      <c r="AD233" s="18">
        <v>2.9</v>
      </c>
      <c r="AE233" s="18"/>
      <c r="AF233" s="18"/>
      <c r="AG233" s="18"/>
      <c r="AH233" s="18"/>
    </row>
    <row r="234" spans="1:34" hidden="1" x14ac:dyDescent="0.2">
      <c r="A234" s="19">
        <v>39336</v>
      </c>
      <c r="B234" s="22">
        <v>17</v>
      </c>
      <c r="C234" s="18">
        <v>9.11</v>
      </c>
      <c r="D234" s="18">
        <v>7.33</v>
      </c>
      <c r="E234" s="18">
        <v>18.100000000000001</v>
      </c>
      <c r="F234" s="18">
        <v>9.98</v>
      </c>
      <c r="G234" s="18">
        <v>7.0000000000000007E-2</v>
      </c>
      <c r="I234">
        <v>118</v>
      </c>
      <c r="J234" s="43">
        <f t="shared" si="45"/>
        <v>1.6528260000000001</v>
      </c>
      <c r="K234">
        <v>2.67</v>
      </c>
      <c r="L234" s="43">
        <f t="shared" si="46"/>
        <v>8.2689899999999997E-2</v>
      </c>
      <c r="N234" s="18">
        <v>1</v>
      </c>
      <c r="O234" s="18">
        <v>4</v>
      </c>
      <c r="P234" s="18">
        <v>3</v>
      </c>
      <c r="Q234" s="18"/>
      <c r="R234" s="18">
        <v>7</v>
      </c>
      <c r="S234" s="18">
        <v>2</v>
      </c>
      <c r="T234" s="3">
        <f t="shared" si="36"/>
        <v>25</v>
      </c>
      <c r="U234" s="3">
        <f t="shared" si="37"/>
        <v>22</v>
      </c>
      <c r="V234" s="24">
        <f t="shared" si="38"/>
        <v>0.4572</v>
      </c>
      <c r="W234" s="18">
        <v>18</v>
      </c>
      <c r="X234" s="18">
        <v>1</v>
      </c>
      <c r="Y234" s="18">
        <v>2</v>
      </c>
      <c r="Z234" s="18">
        <v>25</v>
      </c>
      <c r="AA234" s="18" t="s">
        <v>368</v>
      </c>
      <c r="AB234" s="18">
        <v>22</v>
      </c>
      <c r="AC234" s="18" t="s">
        <v>368</v>
      </c>
      <c r="AD234" s="18">
        <v>2.35</v>
      </c>
      <c r="AE234" s="18"/>
      <c r="AF234" s="18"/>
      <c r="AG234" s="18"/>
      <c r="AH234" s="18"/>
    </row>
    <row r="235" spans="1:34" hidden="1" x14ac:dyDescent="0.2">
      <c r="A235" s="19">
        <v>39364</v>
      </c>
      <c r="B235" s="22">
        <v>17</v>
      </c>
      <c r="C235" s="18">
        <v>11.11</v>
      </c>
      <c r="D235" s="18">
        <v>7.78</v>
      </c>
      <c r="E235" s="18">
        <v>33.200000000000003</v>
      </c>
      <c r="F235" s="18">
        <v>18.399999999999999</v>
      </c>
      <c r="G235" s="18">
        <v>0.127</v>
      </c>
      <c r="I235">
        <v>72.2</v>
      </c>
      <c r="J235" s="43">
        <f t="shared" si="45"/>
        <v>1.0113053999999999</v>
      </c>
      <c r="K235">
        <v>2.0499999999999998</v>
      </c>
      <c r="L235" s="43">
        <f t="shared" si="46"/>
        <v>6.3488499999999989E-2</v>
      </c>
      <c r="N235" s="18">
        <v>1</v>
      </c>
      <c r="O235" s="18">
        <v>2</v>
      </c>
      <c r="P235" s="18">
        <v>2</v>
      </c>
      <c r="Q235" s="18"/>
      <c r="R235" s="18">
        <v>7</v>
      </c>
      <c r="S235" s="18">
        <v>1</v>
      </c>
      <c r="T235" s="3">
        <f t="shared" si="36"/>
        <v>28</v>
      </c>
      <c r="U235" s="3">
        <f t="shared" si="37"/>
        <v>20</v>
      </c>
      <c r="V235" s="24">
        <f t="shared" si="38"/>
        <v>0.48259999999999997</v>
      </c>
      <c r="W235" s="18">
        <v>19</v>
      </c>
      <c r="X235" s="18">
        <v>1</v>
      </c>
      <c r="Y235" s="18">
        <v>2</v>
      </c>
      <c r="Z235" s="18">
        <v>28</v>
      </c>
      <c r="AA235" s="18" t="s">
        <v>368</v>
      </c>
      <c r="AB235" s="18">
        <v>20</v>
      </c>
      <c r="AC235" s="18" t="s">
        <v>368</v>
      </c>
      <c r="AD235" s="18">
        <v>7.38</v>
      </c>
      <c r="AE235" s="18"/>
      <c r="AF235" s="18"/>
      <c r="AG235" s="18"/>
      <c r="AH235" s="18"/>
    </row>
    <row r="236" spans="1:34" hidden="1" x14ac:dyDescent="0.2">
      <c r="A236" s="19">
        <v>39378</v>
      </c>
      <c r="B236" s="22">
        <v>17</v>
      </c>
      <c r="C236" s="18">
        <v>8.34</v>
      </c>
      <c r="D236" s="18">
        <v>6.62</v>
      </c>
      <c r="E236" s="18">
        <v>20.7</v>
      </c>
      <c r="F236" s="18">
        <v>11.1</v>
      </c>
      <c r="G236" s="18">
        <v>0.113</v>
      </c>
      <c r="I236">
        <v>74.2</v>
      </c>
      <c r="J236" s="43">
        <f t="shared" si="45"/>
        <v>1.0393194000000001</v>
      </c>
      <c r="K236">
        <v>1.78</v>
      </c>
      <c r="L236" s="43">
        <f t="shared" si="46"/>
        <v>5.5126599999999998E-2</v>
      </c>
      <c r="N236" s="18">
        <v>1</v>
      </c>
      <c r="O236" s="18">
        <v>2</v>
      </c>
      <c r="P236" s="18">
        <v>3</v>
      </c>
      <c r="Q236" s="18"/>
      <c r="R236" s="18">
        <v>6</v>
      </c>
      <c r="S236" s="18">
        <v>1</v>
      </c>
      <c r="T236" s="3">
        <f t="shared" si="36"/>
        <v>22</v>
      </c>
      <c r="U236" s="3">
        <f t="shared" si="37"/>
        <v>15</v>
      </c>
      <c r="V236" s="24">
        <f t="shared" si="38"/>
        <v>0.76200000000000001</v>
      </c>
      <c r="W236" s="18">
        <v>30</v>
      </c>
      <c r="X236" s="18">
        <v>1</v>
      </c>
      <c r="Y236" s="18">
        <v>3</v>
      </c>
      <c r="Z236" s="18">
        <v>22</v>
      </c>
      <c r="AA236" s="18" t="s">
        <v>368</v>
      </c>
      <c r="AB236" s="18">
        <v>15</v>
      </c>
      <c r="AC236" s="18" t="s">
        <v>368</v>
      </c>
      <c r="AD236" s="18">
        <v>1.04</v>
      </c>
      <c r="AE236" s="18"/>
      <c r="AF236" s="18"/>
      <c r="AG236" s="18"/>
      <c r="AH236" s="18"/>
    </row>
    <row r="237" spans="1:34" hidden="1" x14ac:dyDescent="0.2">
      <c r="A237" s="19">
        <v>39392</v>
      </c>
      <c r="B237" s="22">
        <v>17</v>
      </c>
      <c r="C237" s="18">
        <v>8.25</v>
      </c>
      <c r="D237" s="18">
        <v>6.65</v>
      </c>
      <c r="E237" s="18">
        <v>33.1</v>
      </c>
      <c r="F237" s="18">
        <v>14.8</v>
      </c>
      <c r="G237" s="18" t="s">
        <v>20</v>
      </c>
      <c r="I237">
        <v>66.3</v>
      </c>
      <c r="J237" s="43">
        <f t="shared" si="45"/>
        <v>0.92866409999999999</v>
      </c>
      <c r="K237">
        <v>1.85</v>
      </c>
      <c r="L237" s="43">
        <f t="shared" si="46"/>
        <v>5.7294499999999998E-2</v>
      </c>
      <c r="N237" s="18">
        <v>3</v>
      </c>
      <c r="O237" s="18">
        <v>2</v>
      </c>
      <c r="P237" s="18">
        <v>2</v>
      </c>
      <c r="Q237" s="18"/>
      <c r="R237" s="18">
        <v>7</v>
      </c>
      <c r="S237" s="18">
        <v>4</v>
      </c>
      <c r="T237" s="3">
        <f t="shared" si="36"/>
        <v>8</v>
      </c>
      <c r="U237" s="3">
        <f t="shared" si="37"/>
        <v>6</v>
      </c>
      <c r="V237" s="24">
        <f t="shared" si="38"/>
        <v>0.60959999999999992</v>
      </c>
      <c r="W237" s="18">
        <v>24</v>
      </c>
      <c r="X237" s="18">
        <v>1</v>
      </c>
      <c r="Y237" s="18">
        <v>2</v>
      </c>
      <c r="Z237" s="18">
        <v>8</v>
      </c>
      <c r="AA237" s="18" t="s">
        <v>368</v>
      </c>
      <c r="AB237" s="18">
        <v>6</v>
      </c>
      <c r="AC237" s="18" t="s">
        <v>368</v>
      </c>
      <c r="AD237" s="18">
        <v>13.93</v>
      </c>
      <c r="AE237" s="18"/>
      <c r="AF237" s="18"/>
      <c r="AG237" s="18"/>
      <c r="AH237" s="18"/>
    </row>
    <row r="238" spans="1:34" hidden="1" x14ac:dyDescent="0.2">
      <c r="A238" s="19">
        <v>39405</v>
      </c>
      <c r="B238" s="22">
        <v>17</v>
      </c>
      <c r="C238" s="18">
        <v>7.81</v>
      </c>
      <c r="D238" s="18">
        <v>5.95</v>
      </c>
      <c r="E238" s="18">
        <v>33.200000000000003</v>
      </c>
      <c r="F238" s="18">
        <v>1.2999999999999999E-3</v>
      </c>
      <c r="G238" s="18">
        <v>8.0000000000000002E-3</v>
      </c>
      <c r="I238">
        <v>88.5</v>
      </c>
      <c r="J238" s="43">
        <f t="shared" si="45"/>
        <v>1.2396195000000001</v>
      </c>
      <c r="K238">
        <v>2.13</v>
      </c>
      <c r="L238" s="43">
        <f t="shared" si="46"/>
        <v>6.59661E-2</v>
      </c>
      <c r="N238" s="18">
        <v>3</v>
      </c>
      <c r="O238" s="18">
        <v>2</v>
      </c>
      <c r="P238" s="18">
        <v>2</v>
      </c>
      <c r="Q238" s="18"/>
      <c r="R238" s="18">
        <v>3</v>
      </c>
      <c r="S238" s="18">
        <v>2</v>
      </c>
      <c r="T238" s="3">
        <f t="shared" si="36"/>
        <v>7</v>
      </c>
      <c r="U238" s="3">
        <f t="shared" si="37"/>
        <v>4</v>
      </c>
      <c r="V238" s="24">
        <f t="shared" si="38"/>
        <v>0.53339999999999999</v>
      </c>
      <c r="W238" s="18">
        <v>21</v>
      </c>
      <c r="X238" s="18">
        <v>1</v>
      </c>
      <c r="Y238" s="18">
        <v>1</v>
      </c>
      <c r="Z238" s="18">
        <v>7</v>
      </c>
      <c r="AA238" s="18" t="s">
        <v>368</v>
      </c>
      <c r="AB238" s="18">
        <v>4</v>
      </c>
      <c r="AC238" s="18" t="s">
        <v>368</v>
      </c>
      <c r="AD238" s="18">
        <v>10.38</v>
      </c>
      <c r="AE238" s="18"/>
      <c r="AF238" s="18"/>
      <c r="AG238" s="18"/>
      <c r="AH238" s="18"/>
    </row>
    <row r="239" spans="1:34" hidden="1" x14ac:dyDescent="0.2">
      <c r="A239" s="19">
        <v>39420</v>
      </c>
      <c r="B239" s="22">
        <v>17</v>
      </c>
      <c r="C239" s="18">
        <v>6.51</v>
      </c>
      <c r="D239" s="18">
        <v>5.93</v>
      </c>
      <c r="E239" s="18">
        <v>34.799999999999997</v>
      </c>
      <c r="F239" s="18">
        <v>3.0000000000000001E-3</v>
      </c>
      <c r="G239" s="18">
        <v>2.7E-2</v>
      </c>
      <c r="N239" s="18">
        <v>3</v>
      </c>
      <c r="O239" s="18">
        <v>2</v>
      </c>
      <c r="P239" s="18">
        <v>3</v>
      </c>
      <c r="Q239" s="18"/>
      <c r="R239" s="18">
        <v>8</v>
      </c>
      <c r="S239" s="18">
        <v>2</v>
      </c>
      <c r="T239" s="3">
        <f t="shared" si="36"/>
        <v>-4</v>
      </c>
      <c r="U239" s="3">
        <f t="shared" si="37"/>
        <v>-2</v>
      </c>
      <c r="V239" s="24">
        <f t="shared" si="38"/>
        <v>0.4572</v>
      </c>
      <c r="W239" s="18">
        <v>18</v>
      </c>
      <c r="X239" s="18">
        <v>1</v>
      </c>
      <c r="Y239" s="18">
        <v>2</v>
      </c>
      <c r="Z239" s="18">
        <v>-4</v>
      </c>
      <c r="AA239" s="18" t="s">
        <v>368</v>
      </c>
      <c r="AB239" s="18">
        <v>-2</v>
      </c>
      <c r="AC239" s="18" t="s">
        <v>368</v>
      </c>
      <c r="AD239" s="18">
        <v>10.71</v>
      </c>
      <c r="AE239" s="18"/>
      <c r="AF239" s="18"/>
      <c r="AG239" s="18"/>
      <c r="AH239" s="18"/>
    </row>
    <row r="240" spans="1:34" hidden="1" x14ac:dyDescent="0.2">
      <c r="A240" s="17">
        <v>39168</v>
      </c>
      <c r="B240" s="22">
        <v>18</v>
      </c>
      <c r="C240" s="18">
        <v>1.44</v>
      </c>
      <c r="D240" s="18">
        <v>5.65</v>
      </c>
      <c r="E240" s="18">
        <v>9.6999999999999993</v>
      </c>
      <c r="F240" s="18">
        <v>8.0500000000000007</v>
      </c>
      <c r="G240" s="18">
        <v>0.23499999999999999</v>
      </c>
      <c r="I240">
        <v>203</v>
      </c>
      <c r="J240" s="43">
        <f t="shared" ref="J240:J256" si="47">(I240*14.007)*(0.001)</f>
        <v>2.8434209999999998</v>
      </c>
      <c r="K240">
        <v>2.33</v>
      </c>
      <c r="L240" s="43">
        <f t="shared" ref="L240:L256" si="48">(K240*30.97)*0.001</f>
        <v>7.2160100000000005E-2</v>
      </c>
      <c r="N240" s="18">
        <v>2</v>
      </c>
      <c r="O240" s="18">
        <v>2</v>
      </c>
      <c r="P240" s="18">
        <v>2</v>
      </c>
      <c r="Q240" s="18"/>
      <c r="R240" s="18">
        <v>7</v>
      </c>
      <c r="S240" s="18">
        <v>1</v>
      </c>
      <c r="T240" s="3">
        <f t="shared" si="36"/>
        <v>26</v>
      </c>
      <c r="U240" s="3">
        <f t="shared" si="37"/>
        <v>15</v>
      </c>
      <c r="V240" s="24">
        <f t="shared" si="38"/>
        <v>0.40639999999999998</v>
      </c>
      <c r="W240" s="18">
        <v>16</v>
      </c>
      <c r="X240" s="18">
        <v>1</v>
      </c>
      <c r="Y240" s="18">
        <v>1</v>
      </c>
      <c r="Z240" s="18">
        <v>26</v>
      </c>
      <c r="AA240" s="18" t="s">
        <v>368</v>
      </c>
      <c r="AB240" s="18">
        <v>15</v>
      </c>
      <c r="AC240" s="18" t="s">
        <v>368</v>
      </c>
      <c r="AD240" s="18">
        <v>9.4</v>
      </c>
      <c r="AE240" s="18"/>
      <c r="AF240" s="18" t="s">
        <v>65</v>
      </c>
      <c r="AG240" s="18"/>
      <c r="AH240" s="18"/>
    </row>
    <row r="241" spans="1:34" hidden="1" x14ac:dyDescent="0.2">
      <c r="A241" s="17">
        <v>39182</v>
      </c>
      <c r="B241" s="22">
        <v>18</v>
      </c>
      <c r="C241" s="18">
        <v>1.31</v>
      </c>
      <c r="D241" s="18">
        <v>5</v>
      </c>
      <c r="E241" s="18">
        <v>9.1</v>
      </c>
      <c r="F241" s="18">
        <v>7.22</v>
      </c>
      <c r="G241" s="18">
        <v>0.188</v>
      </c>
      <c r="I241">
        <v>198</v>
      </c>
      <c r="J241" s="43">
        <f t="shared" si="47"/>
        <v>2.7733859999999999</v>
      </c>
      <c r="K241">
        <v>1.78</v>
      </c>
      <c r="L241" s="43">
        <f t="shared" si="48"/>
        <v>5.5126599999999998E-2</v>
      </c>
      <c r="N241" s="18">
        <v>2</v>
      </c>
      <c r="O241" s="18">
        <v>1</v>
      </c>
      <c r="P241" s="18">
        <v>2</v>
      </c>
      <c r="Q241" s="18"/>
      <c r="R241" s="18">
        <v>8</v>
      </c>
      <c r="S241" s="18" t="s">
        <v>20</v>
      </c>
      <c r="T241" s="3">
        <f t="shared" si="36"/>
        <v>10</v>
      </c>
      <c r="U241" s="3">
        <f t="shared" si="37"/>
        <v>10</v>
      </c>
      <c r="V241" s="24">
        <f t="shared" si="38"/>
        <v>0.30479999999999996</v>
      </c>
      <c r="W241" s="18">
        <v>12</v>
      </c>
      <c r="X241" s="18">
        <v>1</v>
      </c>
      <c r="Y241" s="18" t="s">
        <v>20</v>
      </c>
      <c r="Z241" s="18">
        <v>10</v>
      </c>
      <c r="AA241" s="18" t="s">
        <v>368</v>
      </c>
      <c r="AB241" s="18">
        <v>10</v>
      </c>
      <c r="AC241" s="18" t="s">
        <v>368</v>
      </c>
      <c r="AD241" s="18">
        <v>9.19</v>
      </c>
      <c r="AE241" s="18"/>
      <c r="AF241" s="18"/>
      <c r="AG241" s="18" t="s">
        <v>92</v>
      </c>
      <c r="AH241" s="18"/>
    </row>
    <row r="242" spans="1:34" hidden="1" x14ac:dyDescent="0.2">
      <c r="A242" s="17">
        <v>39196</v>
      </c>
      <c r="B242" s="22">
        <v>18</v>
      </c>
      <c r="C242" s="18">
        <v>0.76</v>
      </c>
      <c r="D242" s="18">
        <v>6.17</v>
      </c>
      <c r="E242" s="18">
        <v>11.3</v>
      </c>
      <c r="F242" s="18">
        <v>5.67</v>
      </c>
      <c r="G242" s="18">
        <v>0.41599999999999998</v>
      </c>
      <c r="I242">
        <v>225</v>
      </c>
      <c r="J242" s="43">
        <f t="shared" si="47"/>
        <v>3.1515749999999998</v>
      </c>
      <c r="K242">
        <v>2.1800000000000002</v>
      </c>
      <c r="L242" s="43">
        <f t="shared" si="48"/>
        <v>6.7514600000000008E-2</v>
      </c>
      <c r="N242" s="18">
        <v>2</v>
      </c>
      <c r="O242" s="18">
        <v>2</v>
      </c>
      <c r="P242" s="18">
        <v>2</v>
      </c>
      <c r="Q242" s="18"/>
      <c r="R242" s="18">
        <v>7</v>
      </c>
      <c r="S242" s="18">
        <v>1</v>
      </c>
      <c r="T242" s="3">
        <f t="shared" si="36"/>
        <v>28</v>
      </c>
      <c r="U242" s="3">
        <f t="shared" si="37"/>
        <v>17</v>
      </c>
      <c r="V242" s="24">
        <f t="shared" si="38"/>
        <v>0.30479999999999996</v>
      </c>
      <c r="W242" s="18">
        <v>12</v>
      </c>
      <c r="X242" s="18">
        <v>1</v>
      </c>
      <c r="Y242" s="18">
        <v>1</v>
      </c>
      <c r="Z242" s="18">
        <v>28</v>
      </c>
      <c r="AA242" s="18" t="s">
        <v>368</v>
      </c>
      <c r="AB242" s="18">
        <v>17</v>
      </c>
      <c r="AC242" s="18" t="s">
        <v>368</v>
      </c>
      <c r="AD242" s="18">
        <v>7.77</v>
      </c>
      <c r="AE242" s="18"/>
      <c r="AF242" s="18"/>
      <c r="AG242" s="18"/>
      <c r="AH242" s="18"/>
    </row>
    <row r="243" spans="1:34" hidden="1" x14ac:dyDescent="0.2">
      <c r="A243" s="17">
        <v>39210</v>
      </c>
      <c r="B243" s="22">
        <v>18</v>
      </c>
      <c r="C243" s="18">
        <v>3.02</v>
      </c>
      <c r="D243" s="18">
        <v>6.74</v>
      </c>
      <c r="E243" s="18">
        <v>31.1</v>
      </c>
      <c r="F243" s="18">
        <v>10.5</v>
      </c>
      <c r="G243" s="18">
        <v>8.5000000000000006E-2</v>
      </c>
      <c r="I243">
        <v>147</v>
      </c>
      <c r="J243" s="43">
        <f t="shared" si="47"/>
        <v>2.0590290000000002</v>
      </c>
      <c r="K243">
        <v>1.79</v>
      </c>
      <c r="L243" s="43">
        <f t="shared" si="48"/>
        <v>5.5436299999999994E-2</v>
      </c>
      <c r="N243" s="18">
        <v>2</v>
      </c>
      <c r="O243" s="18">
        <v>3</v>
      </c>
      <c r="P243" s="18">
        <v>2</v>
      </c>
      <c r="Q243" s="18"/>
      <c r="R243" s="18">
        <v>2</v>
      </c>
      <c r="S243" s="18">
        <v>1</v>
      </c>
      <c r="T243" s="3">
        <f t="shared" si="36"/>
        <v>21</v>
      </c>
      <c r="U243" s="3">
        <f t="shared" si="37"/>
        <v>17</v>
      </c>
      <c r="V243" s="24">
        <f t="shared" si="38"/>
        <v>0.30479999999999996</v>
      </c>
      <c r="W243" s="18">
        <v>12</v>
      </c>
      <c r="X243" s="18">
        <v>1</v>
      </c>
      <c r="Y243" s="18">
        <v>1</v>
      </c>
      <c r="Z243" s="18">
        <v>21</v>
      </c>
      <c r="AA243" s="18" t="s">
        <v>368</v>
      </c>
      <c r="AB243" s="18">
        <v>17</v>
      </c>
      <c r="AC243" s="18" t="s">
        <v>368</v>
      </c>
      <c r="AD243" s="18">
        <v>9.43</v>
      </c>
      <c r="AE243" s="18"/>
      <c r="AF243" s="18"/>
      <c r="AG243" s="18"/>
      <c r="AH243" s="18"/>
    </row>
    <row r="244" spans="1:34" hidden="1" x14ac:dyDescent="0.2">
      <c r="A244" s="17">
        <v>39224</v>
      </c>
      <c r="B244" s="22">
        <v>18</v>
      </c>
      <c r="C244" s="18">
        <v>3.88</v>
      </c>
      <c r="D244" s="18">
        <v>6.24</v>
      </c>
      <c r="E244" s="18">
        <v>8.1</v>
      </c>
      <c r="F244" s="18">
        <v>11.2</v>
      </c>
      <c r="G244" s="18">
        <v>0.252</v>
      </c>
      <c r="I244">
        <v>99.4</v>
      </c>
      <c r="J244" s="43">
        <f t="shared" si="47"/>
        <v>1.3922958000000001</v>
      </c>
      <c r="K244">
        <v>1.35</v>
      </c>
      <c r="L244" s="43">
        <f t="shared" si="48"/>
        <v>4.1809499999999999E-2</v>
      </c>
      <c r="N244" s="18">
        <v>1</v>
      </c>
      <c r="O244" s="18">
        <v>1</v>
      </c>
      <c r="P244" s="18">
        <v>2</v>
      </c>
      <c r="Q244" s="18"/>
      <c r="R244" s="18">
        <v>7</v>
      </c>
      <c r="S244" s="18">
        <v>1</v>
      </c>
      <c r="T244" s="3">
        <f t="shared" si="36"/>
        <v>19</v>
      </c>
      <c r="U244" s="3">
        <f t="shared" si="37"/>
        <v>20</v>
      </c>
      <c r="V244" s="24">
        <f t="shared" si="38"/>
        <v>0.40639999999999998</v>
      </c>
      <c r="W244" s="18">
        <v>16</v>
      </c>
      <c r="X244" s="18">
        <v>1</v>
      </c>
      <c r="Y244" s="18">
        <v>1</v>
      </c>
      <c r="Z244" s="18">
        <v>19</v>
      </c>
      <c r="AA244" s="18" t="s">
        <v>368</v>
      </c>
      <c r="AB244" s="18">
        <v>20</v>
      </c>
      <c r="AC244" s="18" t="s">
        <v>368</v>
      </c>
      <c r="AD244" s="18">
        <v>2.38</v>
      </c>
      <c r="AE244" s="18"/>
      <c r="AF244" s="18"/>
      <c r="AG244" s="18"/>
      <c r="AH244" s="18"/>
    </row>
    <row r="245" spans="1:34" hidden="1" x14ac:dyDescent="0.2">
      <c r="A245" s="17">
        <v>39238</v>
      </c>
      <c r="B245" s="22">
        <v>18</v>
      </c>
      <c r="C245" s="18">
        <v>6.18</v>
      </c>
      <c r="D245" s="18">
        <v>6.47</v>
      </c>
      <c r="E245" s="18">
        <v>7.3</v>
      </c>
      <c r="F245" s="18">
        <v>11.9</v>
      </c>
      <c r="G245" s="18">
        <v>0.16500000000000001</v>
      </c>
      <c r="I245">
        <v>89.1</v>
      </c>
      <c r="J245" s="43">
        <f t="shared" si="47"/>
        <v>1.2480237000000001</v>
      </c>
      <c r="K245">
        <v>0.92</v>
      </c>
      <c r="L245" s="43">
        <f t="shared" si="48"/>
        <v>2.8492400000000001E-2</v>
      </c>
      <c r="N245" s="18">
        <v>2</v>
      </c>
      <c r="O245" s="18">
        <v>1</v>
      </c>
      <c r="P245" s="18">
        <v>3</v>
      </c>
      <c r="Q245" s="18"/>
      <c r="R245" s="18">
        <v>8</v>
      </c>
      <c r="S245" s="18">
        <v>5</v>
      </c>
      <c r="T245" s="3">
        <f t="shared" si="36"/>
        <v>27</v>
      </c>
      <c r="U245" s="3">
        <f t="shared" si="37"/>
        <v>24</v>
      </c>
      <c r="V245" s="24">
        <f t="shared" si="38"/>
        <v>0.4572</v>
      </c>
      <c r="W245" s="18">
        <v>18</v>
      </c>
      <c r="X245" s="18">
        <v>1</v>
      </c>
      <c r="Y245" s="18">
        <v>2</v>
      </c>
      <c r="Z245" s="18">
        <v>27</v>
      </c>
      <c r="AA245" s="18" t="s">
        <v>368</v>
      </c>
      <c r="AB245" s="18">
        <v>24</v>
      </c>
      <c r="AC245" s="18" t="s">
        <v>368</v>
      </c>
      <c r="AD245" s="18">
        <v>6.48</v>
      </c>
      <c r="AE245" s="18"/>
      <c r="AF245" s="18"/>
      <c r="AG245" s="18"/>
      <c r="AH245" s="18"/>
    </row>
    <row r="246" spans="1:34" hidden="1" x14ac:dyDescent="0.2">
      <c r="A246" s="17">
        <v>39252</v>
      </c>
      <c r="B246" s="22">
        <v>18</v>
      </c>
      <c r="C246" s="18">
        <v>5.96</v>
      </c>
      <c r="D246" s="18">
        <v>7.22</v>
      </c>
      <c r="E246" s="18">
        <v>11.9</v>
      </c>
      <c r="F246" s="18">
        <v>10.9</v>
      </c>
      <c r="G246" s="18">
        <v>0.111</v>
      </c>
      <c r="I246">
        <v>79.900000000000006</v>
      </c>
      <c r="J246" s="43">
        <f t="shared" si="47"/>
        <v>1.1191593</v>
      </c>
      <c r="K246">
        <v>1.36</v>
      </c>
      <c r="L246" s="43">
        <f t="shared" si="48"/>
        <v>4.2119200000000002E-2</v>
      </c>
      <c r="N246" s="18">
        <v>2</v>
      </c>
      <c r="O246" s="18">
        <v>1</v>
      </c>
      <c r="P246" s="18">
        <v>2</v>
      </c>
      <c r="Q246" s="18"/>
      <c r="R246" s="18">
        <v>5</v>
      </c>
      <c r="S246" s="18">
        <v>1</v>
      </c>
      <c r="T246" s="3">
        <f t="shared" si="36"/>
        <v>27</v>
      </c>
      <c r="U246" s="3">
        <f t="shared" si="37"/>
        <v>25</v>
      </c>
      <c r="V246" s="24">
        <f t="shared" si="38"/>
        <v>0.38100000000000001</v>
      </c>
      <c r="W246" s="18">
        <v>15</v>
      </c>
      <c r="X246" s="18">
        <v>1</v>
      </c>
      <c r="Y246" s="18">
        <v>1</v>
      </c>
      <c r="Z246" s="18">
        <v>27</v>
      </c>
      <c r="AA246" s="18" t="s">
        <v>368</v>
      </c>
      <c r="AB246" s="18">
        <v>25</v>
      </c>
      <c r="AC246" s="18" t="s">
        <v>368</v>
      </c>
      <c r="AD246" s="18">
        <v>6.7</v>
      </c>
      <c r="AE246" s="18"/>
      <c r="AF246" s="18"/>
      <c r="AG246" s="18"/>
      <c r="AH246" s="18"/>
    </row>
    <row r="247" spans="1:34" hidden="1" x14ac:dyDescent="0.2">
      <c r="A247" s="19">
        <v>39268</v>
      </c>
      <c r="B247" s="22">
        <v>18</v>
      </c>
      <c r="C247" s="18">
        <v>6.58</v>
      </c>
      <c r="D247" s="18">
        <v>6.3</v>
      </c>
      <c r="E247" s="18">
        <v>14.6</v>
      </c>
      <c r="F247" s="18">
        <v>33.1</v>
      </c>
      <c r="G247" s="18">
        <v>0.16200000000000001</v>
      </c>
      <c r="I247">
        <v>68.400000000000006</v>
      </c>
      <c r="J247" s="43">
        <f t="shared" si="47"/>
        <v>0.95807880000000001</v>
      </c>
      <c r="K247">
        <v>1.59</v>
      </c>
      <c r="L247" s="43">
        <f t="shared" si="48"/>
        <v>4.9242300000000003E-2</v>
      </c>
      <c r="N247" s="18">
        <v>2</v>
      </c>
      <c r="O247" s="18">
        <v>3</v>
      </c>
      <c r="P247" s="18"/>
      <c r="Q247" s="18"/>
      <c r="R247" s="18"/>
      <c r="S247" s="18"/>
      <c r="T247" s="3">
        <f t="shared" si="36"/>
        <v>27</v>
      </c>
      <c r="U247" s="3">
        <f t="shared" si="37"/>
        <v>25</v>
      </c>
      <c r="V247" s="24">
        <f t="shared" si="38"/>
        <v>0.38100000000000001</v>
      </c>
      <c r="W247" s="18">
        <v>15</v>
      </c>
      <c r="X247" s="18">
        <v>1</v>
      </c>
      <c r="Y247" s="18">
        <v>2</v>
      </c>
      <c r="Z247" s="18">
        <v>27</v>
      </c>
      <c r="AA247" s="18" t="s">
        <v>368</v>
      </c>
      <c r="AB247" s="18">
        <v>25</v>
      </c>
      <c r="AC247" s="18" t="s">
        <v>368</v>
      </c>
      <c r="AD247" s="18">
        <v>6.88</v>
      </c>
      <c r="AE247" s="18"/>
      <c r="AF247" s="18"/>
      <c r="AG247" s="18"/>
      <c r="AH247" s="18"/>
    </row>
    <row r="248" spans="1:34" hidden="1" x14ac:dyDescent="0.2">
      <c r="A248" s="19">
        <v>39282</v>
      </c>
      <c r="B248" s="22">
        <v>18</v>
      </c>
      <c r="C248" s="18">
        <v>6.8</v>
      </c>
      <c r="D248" s="18">
        <v>5.84</v>
      </c>
      <c r="E248" s="18">
        <v>11.7</v>
      </c>
      <c r="F248" s="18" t="s">
        <v>20</v>
      </c>
      <c r="G248" s="18">
        <v>0.31</v>
      </c>
      <c r="I248">
        <v>85.1</v>
      </c>
      <c r="J248" s="43">
        <f t="shared" si="47"/>
        <v>1.1919956999999999</v>
      </c>
      <c r="K248">
        <v>1.85</v>
      </c>
      <c r="L248" s="43">
        <f t="shared" si="48"/>
        <v>5.7294499999999998E-2</v>
      </c>
      <c r="N248" s="18">
        <v>2</v>
      </c>
      <c r="O248" s="18">
        <v>1</v>
      </c>
      <c r="P248" s="18">
        <v>1</v>
      </c>
      <c r="Q248" s="18"/>
      <c r="R248" s="18" t="s">
        <v>20</v>
      </c>
      <c r="S248" s="18">
        <v>1</v>
      </c>
      <c r="T248" s="3">
        <f t="shared" si="36"/>
        <v>32</v>
      </c>
      <c r="U248" s="3">
        <f t="shared" si="37"/>
        <v>28</v>
      </c>
      <c r="V248" s="24">
        <f t="shared" si="38"/>
        <v>0.38100000000000001</v>
      </c>
      <c r="W248" s="18">
        <v>15</v>
      </c>
      <c r="X248" s="18">
        <v>1</v>
      </c>
      <c r="Y248" s="18">
        <v>1</v>
      </c>
      <c r="Z248" s="18">
        <v>32</v>
      </c>
      <c r="AA248" s="18" t="s">
        <v>368</v>
      </c>
      <c r="AB248" s="18">
        <v>28</v>
      </c>
      <c r="AC248" s="18" t="s">
        <v>368</v>
      </c>
      <c r="AD248" s="18">
        <v>10.42</v>
      </c>
      <c r="AE248" s="18"/>
      <c r="AF248" s="18"/>
      <c r="AG248" s="18"/>
      <c r="AH248" s="18"/>
    </row>
    <row r="249" spans="1:34" hidden="1" x14ac:dyDescent="0.2">
      <c r="A249" s="19">
        <v>39294</v>
      </c>
      <c r="B249" s="22">
        <v>18</v>
      </c>
      <c r="C249" s="18">
        <v>6.49</v>
      </c>
      <c r="D249" s="18">
        <v>6.38</v>
      </c>
      <c r="E249" s="18">
        <v>19.100000000000001</v>
      </c>
      <c r="F249" s="18">
        <v>8.7200000000000006</v>
      </c>
      <c r="G249" s="18">
        <v>0.17399999999999999</v>
      </c>
      <c r="I249">
        <v>110</v>
      </c>
      <c r="J249" s="43">
        <f t="shared" si="47"/>
        <v>1.54077</v>
      </c>
      <c r="K249">
        <v>2.09</v>
      </c>
      <c r="L249" s="43">
        <f t="shared" si="48"/>
        <v>6.4727300000000002E-2</v>
      </c>
      <c r="N249" s="18" t="s">
        <v>20</v>
      </c>
      <c r="O249" s="18">
        <v>2</v>
      </c>
      <c r="P249" s="18">
        <v>1</v>
      </c>
      <c r="Q249" s="18"/>
      <c r="R249" s="18" t="s">
        <v>20</v>
      </c>
      <c r="S249" s="18">
        <v>4</v>
      </c>
      <c r="T249" s="3">
        <f t="shared" si="36"/>
        <v>33</v>
      </c>
      <c r="U249" s="3">
        <f t="shared" si="37"/>
        <v>28</v>
      </c>
      <c r="V249" s="24">
        <f t="shared" si="38"/>
        <v>0.40639999999999998</v>
      </c>
      <c r="W249" s="18">
        <v>16</v>
      </c>
      <c r="X249" s="18">
        <v>1</v>
      </c>
      <c r="Y249" s="18">
        <v>1</v>
      </c>
      <c r="Z249" s="18">
        <v>33</v>
      </c>
      <c r="AA249" s="18" t="s">
        <v>368</v>
      </c>
      <c r="AB249" s="18">
        <v>28</v>
      </c>
      <c r="AC249" s="18" t="s">
        <v>368</v>
      </c>
      <c r="AD249" s="18">
        <v>5.83</v>
      </c>
      <c r="AE249" s="18"/>
      <c r="AF249" s="18"/>
      <c r="AG249" s="18"/>
      <c r="AH249" s="18"/>
    </row>
    <row r="250" spans="1:34" hidden="1" x14ac:dyDescent="0.2">
      <c r="A250" s="19">
        <v>39308</v>
      </c>
      <c r="B250" s="22">
        <v>18</v>
      </c>
      <c r="C250" s="18">
        <v>8.77</v>
      </c>
      <c r="D250" s="18">
        <v>6.47</v>
      </c>
      <c r="E250" s="18">
        <v>23.4</v>
      </c>
      <c r="F250" s="18">
        <v>9.67</v>
      </c>
      <c r="G250" s="18">
        <v>0.151</v>
      </c>
      <c r="I250">
        <v>49.9</v>
      </c>
      <c r="J250" s="43">
        <f t="shared" si="47"/>
        <v>0.6989493</v>
      </c>
      <c r="K250">
        <v>1.7</v>
      </c>
      <c r="L250" s="43">
        <f t="shared" si="48"/>
        <v>5.2648999999999994E-2</v>
      </c>
      <c r="N250" s="18">
        <v>4</v>
      </c>
      <c r="O250" s="18">
        <v>1</v>
      </c>
      <c r="P250" s="18">
        <v>2</v>
      </c>
      <c r="Q250" s="18"/>
      <c r="R250" s="18">
        <v>2</v>
      </c>
      <c r="S250" s="18">
        <v>2</v>
      </c>
      <c r="T250" s="3">
        <f t="shared" si="36"/>
        <v>28</v>
      </c>
      <c r="U250" s="3">
        <f t="shared" si="37"/>
        <v>26</v>
      </c>
      <c r="V250" s="24">
        <f t="shared" si="38"/>
        <v>0.76200000000000001</v>
      </c>
      <c r="W250" s="18">
        <v>30</v>
      </c>
      <c r="X250" s="18">
        <v>1</v>
      </c>
      <c r="Y250" s="18">
        <v>2</v>
      </c>
      <c r="Z250" s="18">
        <v>28</v>
      </c>
      <c r="AA250" s="18" t="s">
        <v>368</v>
      </c>
      <c r="AB250" s="18">
        <v>26</v>
      </c>
      <c r="AC250" s="18" t="s">
        <v>368</v>
      </c>
      <c r="AD250" s="18">
        <v>6.58</v>
      </c>
      <c r="AE250" s="18"/>
      <c r="AF250" s="18"/>
      <c r="AG250" s="18"/>
      <c r="AH250" s="18"/>
    </row>
    <row r="251" spans="1:34" hidden="1" x14ac:dyDescent="0.2">
      <c r="A251" s="19">
        <v>39322</v>
      </c>
      <c r="B251" s="22">
        <v>18</v>
      </c>
      <c r="C251" s="18" t="s">
        <v>219</v>
      </c>
      <c r="D251" s="18" t="s">
        <v>219</v>
      </c>
      <c r="E251" s="18" t="s">
        <v>219</v>
      </c>
      <c r="F251" s="18">
        <v>7.89</v>
      </c>
      <c r="G251" s="18">
        <v>0.09</v>
      </c>
      <c r="I251">
        <v>80.5</v>
      </c>
      <c r="J251" s="43">
        <f t="shared" si="47"/>
        <v>1.1275634999999999</v>
      </c>
      <c r="K251">
        <v>1.85</v>
      </c>
      <c r="L251" s="43">
        <f t="shared" si="48"/>
        <v>5.7294499999999998E-2</v>
      </c>
      <c r="N251" s="18">
        <v>4</v>
      </c>
      <c r="O251" s="18">
        <v>1</v>
      </c>
      <c r="P251" s="18">
        <v>2</v>
      </c>
      <c r="Q251" s="18"/>
      <c r="R251" s="18">
        <v>4</v>
      </c>
      <c r="S251" s="18">
        <v>1</v>
      </c>
      <c r="T251" s="3">
        <f t="shared" si="36"/>
        <v>31</v>
      </c>
      <c r="U251" s="3">
        <f t="shared" si="37"/>
        <v>27</v>
      </c>
      <c r="V251" s="24">
        <f t="shared" si="38"/>
        <v>0.38100000000000001</v>
      </c>
      <c r="W251" s="18">
        <v>15</v>
      </c>
      <c r="X251" s="18">
        <v>1</v>
      </c>
      <c r="Y251" s="18">
        <v>1</v>
      </c>
      <c r="Z251" s="18">
        <v>31</v>
      </c>
      <c r="AA251" s="18" t="s">
        <v>368</v>
      </c>
      <c r="AB251" s="18">
        <v>27</v>
      </c>
      <c r="AC251" s="18" t="s">
        <v>368</v>
      </c>
      <c r="AD251" s="18" t="s">
        <v>219</v>
      </c>
      <c r="AE251" s="18"/>
      <c r="AF251" s="18"/>
      <c r="AG251" s="18"/>
      <c r="AH251" s="18"/>
    </row>
    <row r="252" spans="1:34" hidden="1" x14ac:dyDescent="0.2">
      <c r="A252" s="19">
        <v>39336</v>
      </c>
      <c r="B252" s="22">
        <v>18</v>
      </c>
      <c r="C252" s="18">
        <v>4.3499999999999996</v>
      </c>
      <c r="D252" s="18">
        <v>7.01</v>
      </c>
      <c r="E252" s="18">
        <v>15.6</v>
      </c>
      <c r="F252" s="18">
        <v>9.2899999999999991</v>
      </c>
      <c r="G252" s="18">
        <v>0.152</v>
      </c>
      <c r="I252">
        <v>89.9</v>
      </c>
      <c r="J252" s="43">
        <f t="shared" si="47"/>
        <v>1.2592292999999999</v>
      </c>
      <c r="K252">
        <v>2.2599999999999998</v>
      </c>
      <c r="L252" s="43">
        <f t="shared" si="48"/>
        <v>6.9992200000000004E-2</v>
      </c>
      <c r="N252" s="18">
        <v>3</v>
      </c>
      <c r="O252" s="18">
        <v>1</v>
      </c>
      <c r="P252" s="18">
        <v>3</v>
      </c>
      <c r="Q252" s="18"/>
      <c r="R252" s="18">
        <v>6</v>
      </c>
      <c r="S252" s="18">
        <v>1</v>
      </c>
      <c r="T252" s="3">
        <f t="shared" si="36"/>
        <v>30</v>
      </c>
      <c r="U252" s="3">
        <f t="shared" si="37"/>
        <v>28</v>
      </c>
      <c r="V252" s="24">
        <f t="shared" si="38"/>
        <v>0.53339999999999999</v>
      </c>
      <c r="W252" s="18">
        <v>21</v>
      </c>
      <c r="X252" s="18">
        <v>1</v>
      </c>
      <c r="Y252" s="18">
        <v>1</v>
      </c>
      <c r="Z252" s="18">
        <v>30</v>
      </c>
      <c r="AA252" s="18" t="s">
        <v>368</v>
      </c>
      <c r="AB252" s="18">
        <v>28</v>
      </c>
      <c r="AC252" s="18" t="s">
        <v>368</v>
      </c>
      <c r="AD252" s="18">
        <v>2.96</v>
      </c>
      <c r="AE252" s="18"/>
      <c r="AF252" s="18"/>
      <c r="AG252" s="18"/>
      <c r="AH252" s="18"/>
    </row>
    <row r="253" spans="1:34" hidden="1" x14ac:dyDescent="0.2">
      <c r="A253" s="19">
        <v>39350</v>
      </c>
      <c r="B253" s="22">
        <v>18</v>
      </c>
      <c r="C253" s="18">
        <v>8.0399999999999991</v>
      </c>
      <c r="D253" s="18">
        <v>6.65</v>
      </c>
      <c r="E253" s="18">
        <v>17.5</v>
      </c>
      <c r="F253" s="18">
        <v>10</v>
      </c>
      <c r="G253" s="18">
        <v>0.108</v>
      </c>
      <c r="I253">
        <v>92.4</v>
      </c>
      <c r="J253" s="43">
        <f t="shared" si="47"/>
        <v>1.2942468000000003</v>
      </c>
      <c r="K253">
        <v>2.09</v>
      </c>
      <c r="L253" s="43">
        <f t="shared" si="48"/>
        <v>6.4727300000000002E-2</v>
      </c>
      <c r="N253" s="18">
        <v>4</v>
      </c>
      <c r="O253" s="18">
        <v>1</v>
      </c>
      <c r="P253" s="18">
        <v>2</v>
      </c>
      <c r="Q253" s="18"/>
      <c r="R253" s="18">
        <v>7</v>
      </c>
      <c r="S253" s="18">
        <v>1</v>
      </c>
      <c r="T253" s="3">
        <f t="shared" si="36"/>
        <v>28</v>
      </c>
      <c r="U253" s="3">
        <f t="shared" si="37"/>
        <v>24</v>
      </c>
      <c r="V253" s="24">
        <f t="shared" si="38"/>
        <v>0.40639999999999998</v>
      </c>
      <c r="W253" s="18">
        <v>16</v>
      </c>
      <c r="X253" s="18">
        <v>1</v>
      </c>
      <c r="Y253" s="18">
        <v>1</v>
      </c>
      <c r="Z253" s="18">
        <v>28</v>
      </c>
      <c r="AA253" s="18" t="s">
        <v>368</v>
      </c>
      <c r="AB253" s="18">
        <v>24</v>
      </c>
      <c r="AC253" s="18" t="s">
        <v>368</v>
      </c>
      <c r="AD253" s="18" t="s">
        <v>20</v>
      </c>
      <c r="AE253" s="18"/>
      <c r="AF253" s="18"/>
      <c r="AG253" s="18"/>
      <c r="AH253" s="18"/>
    </row>
    <row r="254" spans="1:34" hidden="1" x14ac:dyDescent="0.2">
      <c r="A254" s="19">
        <v>39364</v>
      </c>
      <c r="B254" s="22">
        <v>18</v>
      </c>
      <c r="C254" s="18">
        <v>11.49</v>
      </c>
      <c r="D254" s="18">
        <v>6.73</v>
      </c>
      <c r="E254" s="18">
        <v>20.6</v>
      </c>
      <c r="F254" s="18">
        <v>15.3</v>
      </c>
      <c r="G254" s="18">
        <v>0.127</v>
      </c>
      <c r="I254">
        <v>89.5</v>
      </c>
      <c r="J254" s="43">
        <f t="shared" si="47"/>
        <v>1.2536265000000002</v>
      </c>
      <c r="K254">
        <v>2.09</v>
      </c>
      <c r="L254" s="43">
        <f t="shared" si="48"/>
        <v>6.4727300000000002E-2</v>
      </c>
      <c r="N254" s="18">
        <v>4</v>
      </c>
      <c r="O254" s="18">
        <v>1</v>
      </c>
      <c r="P254" s="18">
        <v>2</v>
      </c>
      <c r="Q254" s="18"/>
      <c r="R254" s="18">
        <v>8</v>
      </c>
      <c r="S254" s="18">
        <v>1</v>
      </c>
      <c r="T254" s="3">
        <f t="shared" si="36"/>
        <v>32</v>
      </c>
      <c r="U254" s="3">
        <f t="shared" si="37"/>
        <v>26</v>
      </c>
      <c r="V254" s="24">
        <f t="shared" si="38"/>
        <v>0.40639999999999998</v>
      </c>
      <c r="W254" s="18">
        <v>16</v>
      </c>
      <c r="X254" s="18">
        <v>1</v>
      </c>
      <c r="Y254" s="18">
        <v>1</v>
      </c>
      <c r="Z254" s="18">
        <v>32</v>
      </c>
      <c r="AA254" s="18" t="s">
        <v>368</v>
      </c>
      <c r="AB254" s="18">
        <v>26</v>
      </c>
      <c r="AC254" s="18" t="s">
        <v>368</v>
      </c>
      <c r="AD254" s="18">
        <v>6.11</v>
      </c>
      <c r="AE254" s="18"/>
      <c r="AF254" s="18"/>
      <c r="AG254" s="18"/>
      <c r="AH254" s="18"/>
    </row>
    <row r="255" spans="1:34" hidden="1" x14ac:dyDescent="0.2">
      <c r="A255" s="19">
        <v>39378</v>
      </c>
      <c r="B255" s="22">
        <v>18</v>
      </c>
      <c r="C255" s="18">
        <v>8.74</v>
      </c>
      <c r="D255" s="18">
        <v>6.72</v>
      </c>
      <c r="E255" s="18">
        <v>17.399999999999999</v>
      </c>
      <c r="F255" s="18">
        <v>10.6</v>
      </c>
      <c r="G255" s="18">
        <v>3.5999999999999997E-2</v>
      </c>
      <c r="I255">
        <v>105</v>
      </c>
      <c r="J255" s="43">
        <f t="shared" si="47"/>
        <v>1.4707349999999999</v>
      </c>
      <c r="K255">
        <v>1.91</v>
      </c>
      <c r="L255" s="43">
        <f t="shared" si="48"/>
        <v>5.9152699999999996E-2</v>
      </c>
      <c r="N255" s="18">
        <v>4</v>
      </c>
      <c r="O255" s="18">
        <v>2</v>
      </c>
      <c r="P255" s="18">
        <v>3</v>
      </c>
      <c r="Q255" s="18"/>
      <c r="R255" s="18">
        <v>5</v>
      </c>
      <c r="S255" s="18">
        <v>1</v>
      </c>
      <c r="T255" s="3">
        <f t="shared" si="36"/>
        <v>27</v>
      </c>
      <c r="U255" s="3">
        <f t="shared" si="37"/>
        <v>22</v>
      </c>
      <c r="V255" s="24">
        <f t="shared" si="38"/>
        <v>0.53339999999999999</v>
      </c>
      <c r="W255" s="18">
        <v>21</v>
      </c>
      <c r="X255" s="18">
        <v>1</v>
      </c>
      <c r="Y255" s="18">
        <v>2</v>
      </c>
      <c r="Z255" s="18">
        <v>27</v>
      </c>
      <c r="AA255" s="18" t="s">
        <v>368</v>
      </c>
      <c r="AB255" s="18">
        <v>22</v>
      </c>
      <c r="AC255" s="18" t="s">
        <v>368</v>
      </c>
      <c r="AD255" s="18">
        <v>0.95</v>
      </c>
      <c r="AE255" s="18"/>
      <c r="AF255" s="18"/>
      <c r="AG255" s="18"/>
      <c r="AH255" s="18"/>
    </row>
    <row r="256" spans="1:34" hidden="1" x14ac:dyDescent="0.2">
      <c r="A256" s="19">
        <v>39392</v>
      </c>
      <c r="B256" s="22">
        <v>18</v>
      </c>
      <c r="C256" s="18">
        <v>9.69</v>
      </c>
      <c r="D256" s="18">
        <v>0.46</v>
      </c>
      <c r="E256" s="18">
        <v>14</v>
      </c>
      <c r="F256" s="18">
        <v>25.8</v>
      </c>
      <c r="G256" s="18" t="s">
        <v>20</v>
      </c>
      <c r="I256">
        <v>125</v>
      </c>
      <c r="J256" s="43">
        <f t="shared" si="47"/>
        <v>1.750875</v>
      </c>
      <c r="K256">
        <v>2.73</v>
      </c>
      <c r="L256" s="43">
        <f t="shared" si="48"/>
        <v>8.4548099999999987E-2</v>
      </c>
      <c r="N256" s="18">
        <v>2</v>
      </c>
      <c r="O256" s="18">
        <v>2</v>
      </c>
      <c r="P256" s="18">
        <v>2</v>
      </c>
      <c r="Q256" s="18"/>
      <c r="R256" s="18">
        <v>6</v>
      </c>
      <c r="S256" s="18">
        <v>3</v>
      </c>
      <c r="T256" s="3">
        <f t="shared" si="36"/>
        <v>13</v>
      </c>
      <c r="U256" s="3">
        <f t="shared" si="37"/>
        <v>14</v>
      </c>
      <c r="V256" s="24">
        <f t="shared" si="38"/>
        <v>0.60959999999999992</v>
      </c>
      <c r="W256" s="18">
        <v>24</v>
      </c>
      <c r="X256" s="18">
        <v>1</v>
      </c>
      <c r="Y256" s="18">
        <v>1</v>
      </c>
      <c r="Z256" s="18">
        <v>13</v>
      </c>
      <c r="AA256" s="18" t="s">
        <v>368</v>
      </c>
      <c r="AB256" s="18">
        <v>14</v>
      </c>
      <c r="AC256" s="18" t="s">
        <v>368</v>
      </c>
      <c r="AD256" s="18">
        <v>3.68</v>
      </c>
      <c r="AE256" s="18"/>
      <c r="AF256" s="18"/>
      <c r="AG256" s="18"/>
      <c r="AH256" s="18"/>
    </row>
    <row r="257" spans="1:34" hidden="1" x14ac:dyDescent="0.2">
      <c r="A257" s="19">
        <v>39405</v>
      </c>
      <c r="B257" s="22">
        <v>18</v>
      </c>
      <c r="C257" s="18">
        <v>9.3000000000000007</v>
      </c>
      <c r="D257" s="18">
        <v>6.08</v>
      </c>
      <c r="E257" s="18">
        <v>17</v>
      </c>
      <c r="F257" s="18">
        <v>1.1000000000000001E-3</v>
      </c>
      <c r="G257" s="18">
        <v>2.8000000000000001E-2</v>
      </c>
      <c r="N257" s="18">
        <v>2</v>
      </c>
      <c r="O257" s="18">
        <v>3</v>
      </c>
      <c r="P257" s="18">
        <v>2</v>
      </c>
      <c r="Q257" s="18"/>
      <c r="R257" s="18">
        <v>4</v>
      </c>
      <c r="S257" s="18">
        <v>2</v>
      </c>
      <c r="T257" s="3">
        <f t="shared" si="36"/>
        <v>17</v>
      </c>
      <c r="U257" s="3">
        <f t="shared" si="37"/>
        <v>12</v>
      </c>
      <c r="V257" s="24">
        <f t="shared" si="38"/>
        <v>0.60959999999999992</v>
      </c>
      <c r="W257" s="18">
        <v>24</v>
      </c>
      <c r="X257" s="18">
        <v>1</v>
      </c>
      <c r="Y257" s="18">
        <v>1</v>
      </c>
      <c r="Z257" s="18">
        <v>17</v>
      </c>
      <c r="AA257" s="18" t="s">
        <v>368</v>
      </c>
      <c r="AB257" s="18">
        <v>12</v>
      </c>
      <c r="AC257" s="18" t="s">
        <v>368</v>
      </c>
      <c r="AD257" s="18">
        <v>10.11</v>
      </c>
      <c r="AE257" s="18"/>
      <c r="AF257" s="18"/>
      <c r="AG257" s="18"/>
      <c r="AH257" s="18"/>
    </row>
    <row r="258" spans="1:34" hidden="1" x14ac:dyDescent="0.2">
      <c r="A258" s="19">
        <v>39420</v>
      </c>
      <c r="B258" s="22">
        <v>18</v>
      </c>
      <c r="C258" s="18">
        <v>8.27</v>
      </c>
      <c r="D258" s="18">
        <v>6.21</v>
      </c>
      <c r="E258" s="18">
        <v>7.4</v>
      </c>
      <c r="F258" s="18">
        <v>2.0999999999999999E-3</v>
      </c>
      <c r="G258" s="18">
        <v>0.161</v>
      </c>
      <c r="N258" s="18">
        <v>4</v>
      </c>
      <c r="O258" s="18">
        <v>3</v>
      </c>
      <c r="P258" s="18">
        <v>3</v>
      </c>
      <c r="Q258" s="18"/>
      <c r="R258" s="18">
        <v>8</v>
      </c>
      <c r="S258" s="18">
        <v>3</v>
      </c>
      <c r="T258" s="3">
        <f t="shared" si="36"/>
        <v>4</v>
      </c>
      <c r="U258" s="3">
        <f t="shared" si="37"/>
        <v>12</v>
      </c>
      <c r="V258" s="24">
        <f t="shared" si="38"/>
        <v>0.38100000000000001</v>
      </c>
      <c r="W258" s="18">
        <v>15</v>
      </c>
      <c r="X258" s="18">
        <v>1</v>
      </c>
      <c r="Y258" s="18">
        <v>3</v>
      </c>
      <c r="Z258" s="18">
        <v>4</v>
      </c>
      <c r="AA258" s="18" t="s">
        <v>368</v>
      </c>
      <c r="AB258" s="18">
        <v>12</v>
      </c>
      <c r="AC258" s="18" t="s">
        <v>368</v>
      </c>
      <c r="AD258" s="18">
        <v>10.46</v>
      </c>
      <c r="AE258" s="18"/>
      <c r="AF258" s="18"/>
      <c r="AG258" s="18"/>
      <c r="AH258" s="18"/>
    </row>
    <row r="259" spans="1:34" hidden="1" x14ac:dyDescent="0.2">
      <c r="A259" s="17">
        <v>39168</v>
      </c>
      <c r="B259" s="22">
        <v>19</v>
      </c>
      <c r="C259" s="18">
        <v>0.08</v>
      </c>
      <c r="D259" s="18">
        <v>5.97</v>
      </c>
      <c r="E259" s="18">
        <v>11.7</v>
      </c>
      <c r="F259" s="18">
        <v>6.03</v>
      </c>
      <c r="G259" s="18">
        <v>0.376</v>
      </c>
      <c r="I259">
        <v>330</v>
      </c>
      <c r="J259" s="43">
        <f>(I259*14.007)*(0.001)</f>
        <v>4.6223099999999997</v>
      </c>
      <c r="K259">
        <v>3.76</v>
      </c>
      <c r="L259" s="43">
        <f>(K259*30.97)*0.001</f>
        <v>0.1164472</v>
      </c>
      <c r="N259" s="18">
        <v>2</v>
      </c>
      <c r="O259" s="18">
        <v>2</v>
      </c>
      <c r="P259" s="18">
        <v>3</v>
      </c>
      <c r="Q259" s="18"/>
      <c r="R259" s="18">
        <v>3</v>
      </c>
      <c r="S259" s="18">
        <v>1</v>
      </c>
      <c r="T259" s="3">
        <f t="shared" ref="T259:T322" si="49">IF(Z259&gt;0,IF(AA259="F",((Z259-32)*5/9),Z259),IF(Z259&lt;0,IF(AA259="F",((Z259-32)*5/9),Z259)," "))</f>
        <v>25</v>
      </c>
      <c r="U259" s="3">
        <f t="shared" ref="U259:U322" si="50">IF(AB259&gt;0,IF(AC259="F",((AB259-32)*5/9),AB259),IF(AB259&lt;0,IF(AC259="F",((AB259-32)*5/9),AB259)," "))</f>
        <v>18</v>
      </c>
      <c r="V259" s="24">
        <f t="shared" ref="V259:V322" si="51">W259*0.0254</f>
        <v>0.38100000000000001</v>
      </c>
      <c r="W259" s="18">
        <v>15</v>
      </c>
      <c r="X259" s="18">
        <v>1</v>
      </c>
      <c r="Y259" s="18">
        <v>2</v>
      </c>
      <c r="Z259" s="18">
        <v>25</v>
      </c>
      <c r="AA259" s="18" t="s">
        <v>368</v>
      </c>
      <c r="AB259" s="18">
        <v>18</v>
      </c>
      <c r="AC259" s="18" t="s">
        <v>368</v>
      </c>
      <c r="AD259" s="18">
        <v>8.84</v>
      </c>
      <c r="AE259" s="18"/>
      <c r="AF259" s="18" t="s">
        <v>67</v>
      </c>
      <c r="AG259" s="18"/>
      <c r="AH259" s="18"/>
    </row>
    <row r="260" spans="1:34" hidden="1" x14ac:dyDescent="0.2">
      <c r="A260" s="17">
        <v>39182</v>
      </c>
      <c r="B260" s="22">
        <v>19</v>
      </c>
      <c r="C260" s="18">
        <v>0.09</v>
      </c>
      <c r="D260" s="18">
        <v>5.85</v>
      </c>
      <c r="E260" s="18">
        <v>11.9</v>
      </c>
      <c r="F260" s="18">
        <v>10.199999999999999</v>
      </c>
      <c r="G260" s="18" t="s">
        <v>175</v>
      </c>
      <c r="I260">
        <v>402</v>
      </c>
      <c r="J260" s="43">
        <f>(I260*14.007)*(0.001)</f>
        <v>5.630814</v>
      </c>
      <c r="K260">
        <v>3.52</v>
      </c>
      <c r="L260" s="43">
        <f>(K260*30.97)*0.001</f>
        <v>0.1090144</v>
      </c>
      <c r="N260" s="18">
        <v>3</v>
      </c>
      <c r="O260" s="18">
        <v>1</v>
      </c>
      <c r="P260" s="18">
        <v>3</v>
      </c>
      <c r="Q260" s="18"/>
      <c r="R260" s="18">
        <v>2</v>
      </c>
      <c r="S260" s="18">
        <v>1</v>
      </c>
      <c r="T260" s="3">
        <f t="shared" si="49"/>
        <v>6</v>
      </c>
      <c r="U260" s="3">
        <f t="shared" si="50"/>
        <v>7</v>
      </c>
      <c r="V260" s="24">
        <f t="shared" si="51"/>
        <v>1.0668</v>
      </c>
      <c r="W260" s="18">
        <f>3.5*12</f>
        <v>42</v>
      </c>
      <c r="X260" s="18">
        <v>2</v>
      </c>
      <c r="Y260" s="18">
        <v>2</v>
      </c>
      <c r="Z260" s="18">
        <v>6</v>
      </c>
      <c r="AA260" s="18" t="s">
        <v>369</v>
      </c>
      <c r="AB260" s="18">
        <v>7</v>
      </c>
      <c r="AC260" s="18" t="s">
        <v>369</v>
      </c>
      <c r="AD260" s="18">
        <v>9.6</v>
      </c>
      <c r="AE260" s="18"/>
      <c r="AF260" s="18"/>
      <c r="AG260" s="18" t="s">
        <v>68</v>
      </c>
      <c r="AH260" s="18"/>
    </row>
    <row r="261" spans="1:34" x14ac:dyDescent="0.2">
      <c r="A261" s="17">
        <v>39196</v>
      </c>
      <c r="B261" s="22">
        <v>19</v>
      </c>
      <c r="C261" s="18">
        <v>0.08</v>
      </c>
      <c r="D261" s="18">
        <v>6.4</v>
      </c>
      <c r="E261" s="18">
        <v>12</v>
      </c>
      <c r="F261" s="18">
        <v>3.79</v>
      </c>
      <c r="G261" s="18">
        <v>0.375</v>
      </c>
      <c r="I261">
        <v>270</v>
      </c>
      <c r="J261" s="43">
        <f t="shared" ref="J261:J268" si="52">(I261*14.007)*(0.001)</f>
        <v>3.7818899999999998</v>
      </c>
      <c r="K261">
        <v>3.83</v>
      </c>
      <c r="L261" s="43">
        <f t="shared" ref="L261:L268" si="53">(K261*30.97)*0.001</f>
        <v>0.1186151</v>
      </c>
      <c r="N261" s="18" t="s">
        <v>20</v>
      </c>
      <c r="O261" s="18" t="s">
        <v>20</v>
      </c>
      <c r="P261" s="18" t="s">
        <v>20</v>
      </c>
      <c r="Q261" s="18"/>
      <c r="R261" s="18" t="s">
        <v>20</v>
      </c>
      <c r="S261" s="18" t="s">
        <v>20</v>
      </c>
      <c r="T261" s="3" t="str">
        <f t="shared" si="49"/>
        <v xml:space="preserve"> </v>
      </c>
      <c r="U261" s="3" t="str">
        <f t="shared" si="50"/>
        <v xml:space="preserve"> </v>
      </c>
      <c r="V261" s="24" t="e">
        <f t="shared" si="51"/>
        <v>#VALUE!</v>
      </c>
      <c r="W261" s="18" t="s">
        <v>20</v>
      </c>
      <c r="X261" s="18" t="s">
        <v>20</v>
      </c>
      <c r="Y261" s="18" t="s">
        <v>20</v>
      </c>
      <c r="Z261" s="18"/>
      <c r="AA261" s="18"/>
      <c r="AB261" s="18"/>
      <c r="AC261" s="18"/>
      <c r="AD261" s="18" t="s">
        <v>20</v>
      </c>
      <c r="AE261" s="18"/>
      <c r="AF261" s="18" t="s">
        <v>188</v>
      </c>
      <c r="AG261" s="18"/>
      <c r="AH261" s="18"/>
    </row>
    <row r="262" spans="1:34" hidden="1" x14ac:dyDescent="0.2">
      <c r="A262" s="17">
        <v>39210</v>
      </c>
      <c r="B262" s="22">
        <v>19</v>
      </c>
      <c r="C262" s="18">
        <v>0.1</v>
      </c>
      <c r="D262" s="18">
        <v>6.97</v>
      </c>
      <c r="E262" s="18">
        <v>29.1</v>
      </c>
      <c r="F262" s="18">
        <v>6.18</v>
      </c>
      <c r="G262" s="18">
        <v>0.22600000000000001</v>
      </c>
      <c r="I262">
        <v>399</v>
      </c>
      <c r="J262" s="43">
        <f t="shared" si="52"/>
        <v>5.5887929999999999</v>
      </c>
      <c r="K262">
        <v>5.16</v>
      </c>
      <c r="L262" s="43">
        <f t="shared" si="53"/>
        <v>0.15980519999999998</v>
      </c>
      <c r="N262" s="18">
        <v>2</v>
      </c>
      <c r="O262" s="18">
        <v>3</v>
      </c>
      <c r="P262" s="18">
        <v>2</v>
      </c>
      <c r="Q262" s="18"/>
      <c r="R262" s="18">
        <v>8</v>
      </c>
      <c r="S262" s="18">
        <v>1</v>
      </c>
      <c r="T262" s="3">
        <f t="shared" si="49"/>
        <v>23</v>
      </c>
      <c r="U262" s="3">
        <f t="shared" si="50"/>
        <v>17</v>
      </c>
      <c r="V262" s="24">
        <f t="shared" si="51"/>
        <v>0.48259999999999997</v>
      </c>
      <c r="W262" s="18">
        <v>19</v>
      </c>
      <c r="X262" s="18" t="s">
        <v>20</v>
      </c>
      <c r="Y262" s="18">
        <v>2</v>
      </c>
      <c r="Z262" s="18">
        <v>23</v>
      </c>
      <c r="AA262" s="18" t="s">
        <v>368</v>
      </c>
      <c r="AB262" s="18">
        <v>17</v>
      </c>
      <c r="AC262" s="18" t="s">
        <v>368</v>
      </c>
      <c r="AD262" s="18">
        <v>9.1</v>
      </c>
      <c r="AE262" s="18"/>
      <c r="AF262" s="18"/>
      <c r="AG262" s="18"/>
      <c r="AH262" s="18"/>
    </row>
    <row r="263" spans="1:34" hidden="1" x14ac:dyDescent="0.2">
      <c r="A263" s="17">
        <v>39224</v>
      </c>
      <c r="B263" s="22">
        <v>19</v>
      </c>
      <c r="C263" s="18">
        <v>0.1</v>
      </c>
      <c r="D263" s="18">
        <v>7.29</v>
      </c>
      <c r="E263" s="18">
        <v>57.8</v>
      </c>
      <c r="F263" s="18">
        <v>6.49</v>
      </c>
      <c r="G263" s="18">
        <v>0.13900000000000001</v>
      </c>
      <c r="I263">
        <v>332</v>
      </c>
      <c r="J263" s="43">
        <f t="shared" si="52"/>
        <v>4.6503239999999995</v>
      </c>
      <c r="K263">
        <v>3.19</v>
      </c>
      <c r="L263" s="43">
        <f t="shared" si="53"/>
        <v>9.8794300000000002E-2</v>
      </c>
      <c r="N263" s="18">
        <v>3</v>
      </c>
      <c r="O263" s="18">
        <v>2</v>
      </c>
      <c r="P263" s="18">
        <v>3</v>
      </c>
      <c r="Q263" s="18"/>
      <c r="R263" s="18">
        <v>3</v>
      </c>
      <c r="S263" s="18">
        <v>2</v>
      </c>
      <c r="T263" s="3">
        <f t="shared" si="49"/>
        <v>24</v>
      </c>
      <c r="U263" s="3">
        <f t="shared" si="50"/>
        <v>22</v>
      </c>
      <c r="V263" s="24">
        <f t="shared" si="51"/>
        <v>0.4572</v>
      </c>
      <c r="W263" s="18">
        <v>18</v>
      </c>
      <c r="X263" s="18">
        <v>1</v>
      </c>
      <c r="Y263" s="18">
        <v>2</v>
      </c>
      <c r="Z263" s="18">
        <v>24</v>
      </c>
      <c r="AA263" s="18" t="s">
        <v>368</v>
      </c>
      <c r="AB263" s="18">
        <v>22</v>
      </c>
      <c r="AC263" s="18" t="s">
        <v>368</v>
      </c>
      <c r="AD263" s="18">
        <v>10.97</v>
      </c>
      <c r="AE263" s="18"/>
      <c r="AF263" s="18"/>
      <c r="AG263" s="18" t="s">
        <v>196</v>
      </c>
      <c r="AH263" s="18"/>
    </row>
    <row r="264" spans="1:34" hidden="1" x14ac:dyDescent="0.2">
      <c r="A264" s="17">
        <v>39238</v>
      </c>
      <c r="B264" s="22">
        <v>19</v>
      </c>
      <c r="C264" s="18">
        <v>0.11</v>
      </c>
      <c r="D264" s="18">
        <v>6.55</v>
      </c>
      <c r="E264" s="18">
        <v>39.1</v>
      </c>
      <c r="F264" s="18">
        <v>5.33</v>
      </c>
      <c r="G264" s="18">
        <v>0.192</v>
      </c>
      <c r="I264">
        <v>291</v>
      </c>
      <c r="J264" s="43">
        <f t="shared" si="52"/>
        <v>4.0760369999999995</v>
      </c>
      <c r="K264">
        <v>2.46</v>
      </c>
      <c r="L264" s="43">
        <f t="shared" si="53"/>
        <v>7.6186199999999996E-2</v>
      </c>
      <c r="N264" s="18">
        <v>2</v>
      </c>
      <c r="O264" s="18">
        <v>1</v>
      </c>
      <c r="P264" s="18"/>
      <c r="Q264" s="18"/>
      <c r="R264" s="18">
        <v>5</v>
      </c>
      <c r="S264" s="18">
        <v>4</v>
      </c>
      <c r="T264" s="3">
        <f t="shared" si="49"/>
        <v>24</v>
      </c>
      <c r="U264" s="3">
        <f t="shared" si="50"/>
        <v>22</v>
      </c>
      <c r="V264" s="24">
        <f t="shared" si="51"/>
        <v>0.50800000000000001</v>
      </c>
      <c r="W264" s="18">
        <v>20</v>
      </c>
      <c r="X264" s="18">
        <v>1</v>
      </c>
      <c r="Y264" s="18">
        <v>3</v>
      </c>
      <c r="Z264" s="18">
        <v>24</v>
      </c>
      <c r="AA264" s="18" t="s">
        <v>368</v>
      </c>
      <c r="AB264" s="18">
        <v>22</v>
      </c>
      <c r="AC264" s="18" t="s">
        <v>368</v>
      </c>
      <c r="AD264" s="18">
        <v>9.25</v>
      </c>
      <c r="AE264" s="18"/>
      <c r="AF264" s="18"/>
      <c r="AG264" s="18" t="s">
        <v>68</v>
      </c>
      <c r="AH264" s="18"/>
    </row>
    <row r="265" spans="1:34" hidden="1" x14ac:dyDescent="0.2">
      <c r="A265" s="17">
        <v>39252</v>
      </c>
      <c r="B265" s="22">
        <v>19</v>
      </c>
      <c r="C265" s="18">
        <v>0.24</v>
      </c>
      <c r="D265" s="18">
        <v>7.4</v>
      </c>
      <c r="E265" s="18">
        <v>43</v>
      </c>
      <c r="F265" s="18">
        <v>3.73</v>
      </c>
      <c r="G265" s="18">
        <v>0.108</v>
      </c>
      <c r="I265">
        <v>279</v>
      </c>
      <c r="J265" s="43">
        <f t="shared" si="52"/>
        <v>3.907953</v>
      </c>
      <c r="K265">
        <v>3.74</v>
      </c>
      <c r="L265" s="43">
        <f t="shared" si="53"/>
        <v>0.11582779999999999</v>
      </c>
      <c r="N265" s="18">
        <v>2</v>
      </c>
      <c r="O265" s="18">
        <v>1</v>
      </c>
      <c r="P265" s="18">
        <v>1</v>
      </c>
      <c r="Q265" s="18"/>
      <c r="R265" s="18">
        <v>5</v>
      </c>
      <c r="S265" s="18">
        <v>1</v>
      </c>
      <c r="T265" s="3">
        <f t="shared" si="49"/>
        <v>29</v>
      </c>
      <c r="U265" s="3">
        <f t="shared" si="50"/>
        <v>27</v>
      </c>
      <c r="V265" s="24">
        <f t="shared" si="51"/>
        <v>0.76200000000000001</v>
      </c>
      <c r="W265" s="18">
        <v>30</v>
      </c>
      <c r="X265" s="18">
        <v>2</v>
      </c>
      <c r="Y265" s="18">
        <v>1</v>
      </c>
      <c r="Z265" s="18">
        <v>29</v>
      </c>
      <c r="AA265" s="18" t="s">
        <v>368</v>
      </c>
      <c r="AB265" s="18">
        <v>27</v>
      </c>
      <c r="AC265" s="18" t="s">
        <v>368</v>
      </c>
      <c r="AD265" s="18">
        <v>10.62</v>
      </c>
      <c r="AE265" s="18"/>
      <c r="AF265" s="18"/>
      <c r="AG265" s="18" t="s">
        <v>69</v>
      </c>
      <c r="AH265" s="18"/>
    </row>
    <row r="266" spans="1:34" hidden="1" x14ac:dyDescent="0.2">
      <c r="A266" s="19">
        <v>39282</v>
      </c>
      <c r="B266" s="22">
        <v>19</v>
      </c>
      <c r="C266" s="18">
        <v>0.18</v>
      </c>
      <c r="D266" s="18">
        <v>8.85</v>
      </c>
      <c r="E266" s="18">
        <v>42</v>
      </c>
      <c r="F266" s="18">
        <v>8.18</v>
      </c>
      <c r="G266" s="18">
        <v>7.0000000000000007E-2</v>
      </c>
      <c r="I266">
        <v>215</v>
      </c>
      <c r="J266" s="43">
        <f t="shared" si="52"/>
        <v>3.0115050000000001</v>
      </c>
      <c r="K266">
        <v>3.32</v>
      </c>
      <c r="L266" s="43">
        <f t="shared" si="53"/>
        <v>0.10282039999999999</v>
      </c>
      <c r="N266" s="18">
        <v>4</v>
      </c>
      <c r="O266" s="18">
        <v>1</v>
      </c>
      <c r="P266" s="18">
        <v>1</v>
      </c>
      <c r="Q266" s="18"/>
      <c r="R266" s="18">
        <v>6</v>
      </c>
      <c r="S266" s="18">
        <v>3</v>
      </c>
      <c r="T266" s="3">
        <f t="shared" si="49"/>
        <v>32.5</v>
      </c>
      <c r="U266" s="3">
        <f t="shared" si="50"/>
        <v>31</v>
      </c>
      <c r="V266" s="24">
        <f t="shared" si="51"/>
        <v>0.53339999999999999</v>
      </c>
      <c r="W266" s="18">
        <v>21</v>
      </c>
      <c r="X266" s="18">
        <v>1</v>
      </c>
      <c r="Y266" s="18">
        <v>1</v>
      </c>
      <c r="Z266" s="18">
        <v>32.5</v>
      </c>
      <c r="AA266" s="18" t="s">
        <v>368</v>
      </c>
      <c r="AB266" s="18">
        <v>31</v>
      </c>
      <c r="AC266" s="18" t="s">
        <v>368</v>
      </c>
      <c r="AD266" s="18">
        <v>13.82</v>
      </c>
      <c r="AE266" s="18"/>
      <c r="AF266" s="18"/>
      <c r="AG266" s="18"/>
      <c r="AH266" s="18"/>
    </row>
    <row r="267" spans="1:34" hidden="1" x14ac:dyDescent="0.2">
      <c r="A267" s="19">
        <v>39308</v>
      </c>
      <c r="B267" s="22">
        <v>19</v>
      </c>
      <c r="C267" s="18">
        <v>0.38</v>
      </c>
      <c r="D267" s="18">
        <v>7.49</v>
      </c>
      <c r="E267" s="18">
        <v>71.3</v>
      </c>
      <c r="F267" s="18">
        <v>1.52</v>
      </c>
      <c r="G267" s="18">
        <v>0.14899999999999999</v>
      </c>
      <c r="I267">
        <v>225</v>
      </c>
      <c r="J267" s="43">
        <f t="shared" si="52"/>
        <v>3.1515749999999998</v>
      </c>
      <c r="K267">
        <v>3.65</v>
      </c>
      <c r="L267" s="43">
        <f t="shared" si="53"/>
        <v>0.1130405</v>
      </c>
      <c r="N267" s="18">
        <v>1</v>
      </c>
      <c r="O267" s="18">
        <v>1</v>
      </c>
      <c r="P267" s="18">
        <v>2</v>
      </c>
      <c r="Q267" s="18"/>
      <c r="R267" s="18">
        <v>3</v>
      </c>
      <c r="S267" s="18">
        <v>2</v>
      </c>
      <c r="T267" s="3">
        <f t="shared" si="49"/>
        <v>29</v>
      </c>
      <c r="U267" s="3">
        <f t="shared" si="50"/>
        <v>28</v>
      </c>
      <c r="V267" s="24">
        <f t="shared" si="51"/>
        <v>0.38100000000000001</v>
      </c>
      <c r="W267" s="18">
        <v>15</v>
      </c>
      <c r="X267" s="18">
        <v>1</v>
      </c>
      <c r="Y267" s="18">
        <v>2</v>
      </c>
      <c r="Z267" s="18">
        <v>29</v>
      </c>
      <c r="AA267" s="18" t="s">
        <v>368</v>
      </c>
      <c r="AB267" s="18">
        <v>28</v>
      </c>
      <c r="AC267" s="18" t="s">
        <v>368</v>
      </c>
      <c r="AD267" s="18">
        <v>11.96</v>
      </c>
      <c r="AE267" s="18"/>
      <c r="AF267" s="18"/>
      <c r="AG267" s="18"/>
      <c r="AH267" s="18"/>
    </row>
    <row r="268" spans="1:34" hidden="1" x14ac:dyDescent="0.2">
      <c r="A268" s="19">
        <v>39322</v>
      </c>
      <c r="B268" s="22">
        <v>19</v>
      </c>
      <c r="C268" s="18">
        <v>0.23</v>
      </c>
      <c r="D268" s="18">
        <v>9.75</v>
      </c>
      <c r="E268" s="18">
        <v>61.7</v>
      </c>
      <c r="F268" s="18">
        <v>1.53</v>
      </c>
      <c r="G268" s="18">
        <v>6.5000000000000002E-2</v>
      </c>
      <c r="I268">
        <v>250</v>
      </c>
      <c r="J268" s="43">
        <f t="shared" si="52"/>
        <v>3.5017499999999999</v>
      </c>
      <c r="K268">
        <v>3.57</v>
      </c>
      <c r="L268" s="43">
        <f t="shared" si="53"/>
        <v>0.11056289999999999</v>
      </c>
      <c r="N268" s="18">
        <v>2</v>
      </c>
      <c r="O268" s="18">
        <v>1</v>
      </c>
      <c r="P268" s="18">
        <v>1</v>
      </c>
      <c r="Q268" s="18"/>
      <c r="R268" s="18">
        <v>2</v>
      </c>
      <c r="S268" s="18">
        <v>1</v>
      </c>
      <c r="T268" s="3">
        <f t="shared" si="49"/>
        <v>28</v>
      </c>
      <c r="U268" s="3">
        <f t="shared" si="50"/>
        <v>28</v>
      </c>
      <c r="V268" s="24">
        <f t="shared" si="51"/>
        <v>0.76200000000000001</v>
      </c>
      <c r="W268" s="18">
        <v>30</v>
      </c>
      <c r="X268" s="18">
        <v>2</v>
      </c>
      <c r="Y268" s="18">
        <v>1</v>
      </c>
      <c r="Z268" s="18">
        <v>28</v>
      </c>
      <c r="AA268" s="18" t="s">
        <v>368</v>
      </c>
      <c r="AB268" s="18">
        <v>28</v>
      </c>
      <c r="AC268" s="18" t="s">
        <v>368</v>
      </c>
      <c r="AD268" s="18">
        <v>5.36</v>
      </c>
      <c r="AE268" s="18"/>
      <c r="AF268" s="18"/>
      <c r="AG268" s="18" t="s">
        <v>68</v>
      </c>
      <c r="AH268" s="18"/>
    </row>
    <row r="269" spans="1:34" hidden="1" x14ac:dyDescent="0.2">
      <c r="A269" s="19">
        <v>39350</v>
      </c>
      <c r="B269" s="22">
        <v>19</v>
      </c>
      <c r="C269" s="18">
        <v>1.27</v>
      </c>
      <c r="D269" s="18">
        <v>7.26</v>
      </c>
      <c r="E269" s="18">
        <v>95.9</v>
      </c>
      <c r="F269" s="18">
        <v>1.1100000000000001</v>
      </c>
      <c r="G269" s="18">
        <v>6.3E-2</v>
      </c>
      <c r="I269">
        <v>257</v>
      </c>
      <c r="J269" s="43">
        <f>(I269*14.007)*(0.001)</f>
        <v>3.599799</v>
      </c>
      <c r="K269">
        <v>4.2699999999999996</v>
      </c>
      <c r="L269" s="43">
        <f>(K269*30.97)*0.001</f>
        <v>0.1322419</v>
      </c>
      <c r="N269" s="18">
        <v>4</v>
      </c>
      <c r="O269" s="18">
        <v>1</v>
      </c>
      <c r="P269" s="18">
        <v>2</v>
      </c>
      <c r="Q269" s="18"/>
      <c r="R269" s="18">
        <v>3</v>
      </c>
      <c r="S269" s="18">
        <v>1</v>
      </c>
      <c r="T269" s="3">
        <f t="shared" si="49"/>
        <v>26</v>
      </c>
      <c r="U269" s="3">
        <f t="shared" si="50"/>
        <v>23</v>
      </c>
      <c r="V269" s="24">
        <f t="shared" si="51"/>
        <v>0.43179999999999996</v>
      </c>
      <c r="W269" s="18">
        <v>17</v>
      </c>
      <c r="X269" s="18">
        <v>1</v>
      </c>
      <c r="Y269" s="18">
        <v>2</v>
      </c>
      <c r="Z269" s="18">
        <v>26</v>
      </c>
      <c r="AA269" s="18" t="s">
        <v>368</v>
      </c>
      <c r="AB269" s="18">
        <v>23</v>
      </c>
      <c r="AC269" s="18" t="s">
        <v>368</v>
      </c>
      <c r="AD269" s="18" t="s">
        <v>20</v>
      </c>
      <c r="AE269" s="18"/>
      <c r="AF269" s="18"/>
      <c r="AG269" s="18"/>
      <c r="AH269" s="18"/>
    </row>
    <row r="270" spans="1:34" hidden="1" x14ac:dyDescent="0.2">
      <c r="A270" s="19">
        <v>39364</v>
      </c>
      <c r="B270" s="22">
        <v>19</v>
      </c>
      <c r="C270" s="18">
        <v>0.85</v>
      </c>
      <c r="D270" s="18">
        <v>7.26</v>
      </c>
      <c r="E270" s="18">
        <v>58</v>
      </c>
      <c r="F270" s="18">
        <v>0.71099999999999997</v>
      </c>
      <c r="G270" s="18">
        <v>0.30299999999999999</v>
      </c>
      <c r="I270">
        <v>330</v>
      </c>
      <c r="J270" s="43">
        <f>(I270*14.007)*(0.001)</f>
        <v>4.6223099999999997</v>
      </c>
      <c r="K270">
        <v>5.4</v>
      </c>
      <c r="L270" s="43">
        <f>(K270*30.97)*0.001</f>
        <v>0.167238</v>
      </c>
      <c r="N270" s="18">
        <v>2</v>
      </c>
      <c r="O270" s="18">
        <v>1</v>
      </c>
      <c r="P270" s="18">
        <v>1</v>
      </c>
      <c r="Q270" s="18"/>
      <c r="R270" s="18">
        <v>7</v>
      </c>
      <c r="S270" s="18">
        <v>1</v>
      </c>
      <c r="T270" s="3">
        <f t="shared" si="49"/>
        <v>21</v>
      </c>
      <c r="U270" s="3">
        <f t="shared" si="50"/>
        <v>23</v>
      </c>
      <c r="V270" s="24">
        <f t="shared" si="51"/>
        <v>0.60959999999999992</v>
      </c>
      <c r="W270" s="18">
        <v>24</v>
      </c>
      <c r="X270" s="18">
        <v>1</v>
      </c>
      <c r="Y270" s="18">
        <v>1</v>
      </c>
      <c r="Z270" s="18">
        <v>21</v>
      </c>
      <c r="AA270" s="18" t="s">
        <v>368</v>
      </c>
      <c r="AB270" s="18">
        <v>23</v>
      </c>
      <c r="AC270" s="18" t="s">
        <v>368</v>
      </c>
      <c r="AD270" s="18">
        <v>7.24</v>
      </c>
      <c r="AE270" s="18"/>
      <c r="AF270" s="18"/>
      <c r="AG270" s="18" t="s">
        <v>227</v>
      </c>
      <c r="AH270" s="18"/>
    </row>
    <row r="271" spans="1:34" hidden="1" x14ac:dyDescent="0.2">
      <c r="A271" s="19">
        <v>39378</v>
      </c>
      <c r="B271" s="22">
        <v>19</v>
      </c>
      <c r="C271" s="18">
        <v>1.365</v>
      </c>
      <c r="D271" s="18">
        <v>7.24</v>
      </c>
      <c r="E271" s="18">
        <v>48.1</v>
      </c>
      <c r="F271" s="18">
        <v>1.71</v>
      </c>
      <c r="G271" s="18">
        <v>0.08</v>
      </c>
      <c r="I271">
        <v>326</v>
      </c>
      <c r="J271" s="43">
        <f>(I271*14.007)*(0.001)</f>
        <v>4.5662820000000002</v>
      </c>
      <c r="K271">
        <v>4.3499999999999996</v>
      </c>
      <c r="L271" s="43">
        <f>(K271*30.97)*0.001</f>
        <v>0.13471949999999999</v>
      </c>
      <c r="N271" s="18">
        <v>1</v>
      </c>
      <c r="O271" s="18">
        <v>2</v>
      </c>
      <c r="P271" s="18">
        <v>3</v>
      </c>
      <c r="Q271" s="18"/>
      <c r="R271" s="18">
        <v>2</v>
      </c>
      <c r="S271" s="18">
        <v>1</v>
      </c>
      <c r="T271" s="3">
        <f t="shared" si="49"/>
        <v>25</v>
      </c>
      <c r="U271" s="3">
        <f t="shared" si="50"/>
        <v>20</v>
      </c>
      <c r="V271" s="24">
        <f t="shared" si="51"/>
        <v>0.4572</v>
      </c>
      <c r="W271" s="18">
        <v>18</v>
      </c>
      <c r="X271" s="18">
        <v>1</v>
      </c>
      <c r="Y271" s="18">
        <v>2</v>
      </c>
      <c r="Z271" s="18">
        <v>25</v>
      </c>
      <c r="AA271" s="18" t="s">
        <v>368</v>
      </c>
      <c r="AB271" s="18">
        <v>20</v>
      </c>
      <c r="AC271" s="18" t="s">
        <v>368</v>
      </c>
      <c r="AD271" s="18">
        <v>0.37</v>
      </c>
      <c r="AE271" s="18"/>
      <c r="AF271" s="18"/>
      <c r="AG271" s="18" t="s">
        <v>69</v>
      </c>
      <c r="AH271" s="18"/>
    </row>
    <row r="272" spans="1:34" hidden="1" x14ac:dyDescent="0.2">
      <c r="A272" s="19">
        <v>39392</v>
      </c>
      <c r="B272" s="22">
        <v>19</v>
      </c>
      <c r="C272" s="18">
        <v>1.02</v>
      </c>
      <c r="D272" s="18">
        <v>48.31</v>
      </c>
      <c r="E272" s="18">
        <v>39.4</v>
      </c>
      <c r="F272" s="18">
        <v>0.85199999999999998</v>
      </c>
      <c r="G272" s="18" t="s">
        <v>20</v>
      </c>
      <c r="I272">
        <v>379</v>
      </c>
      <c r="J272" s="43">
        <f>(I272*14.007)*(0.001)</f>
        <v>5.3086530000000005</v>
      </c>
      <c r="K272">
        <v>3.6</v>
      </c>
      <c r="L272" s="43">
        <f>(K272*30.97)*0.001</f>
        <v>0.11149200000000001</v>
      </c>
      <c r="N272" s="18">
        <v>2</v>
      </c>
      <c r="O272" s="18">
        <v>1</v>
      </c>
      <c r="P272" s="18">
        <v>2</v>
      </c>
      <c r="Q272" s="18"/>
      <c r="R272" s="18">
        <v>2</v>
      </c>
      <c r="S272" s="18">
        <v>4</v>
      </c>
      <c r="T272" s="3">
        <f t="shared" si="49"/>
        <v>7</v>
      </c>
      <c r="U272" s="3">
        <f t="shared" si="50"/>
        <v>8</v>
      </c>
      <c r="V272" s="24">
        <f t="shared" si="51"/>
        <v>1.0668</v>
      </c>
      <c r="W272" s="18">
        <v>42</v>
      </c>
      <c r="X272" s="18">
        <v>1</v>
      </c>
      <c r="Y272" s="18">
        <v>2</v>
      </c>
      <c r="Z272" s="18">
        <v>7</v>
      </c>
      <c r="AA272" s="18" t="s">
        <v>368</v>
      </c>
      <c r="AB272" s="18">
        <v>8</v>
      </c>
      <c r="AC272" s="18" t="s">
        <v>368</v>
      </c>
      <c r="AD272" s="18">
        <v>6.87</v>
      </c>
      <c r="AE272" s="18"/>
      <c r="AF272" s="18"/>
      <c r="AG272" s="18" t="s">
        <v>68</v>
      </c>
      <c r="AH272" s="18"/>
    </row>
    <row r="273" spans="1:34" hidden="1" x14ac:dyDescent="0.2">
      <c r="A273" s="19">
        <v>39420</v>
      </c>
      <c r="B273" s="22">
        <v>19</v>
      </c>
      <c r="C273" s="18">
        <v>0.98</v>
      </c>
      <c r="D273" s="18">
        <v>6.8</v>
      </c>
      <c r="E273" s="18">
        <v>22.2</v>
      </c>
      <c r="F273" s="18">
        <v>1.06E-2</v>
      </c>
      <c r="G273" s="18">
        <v>3.5000000000000003E-2</v>
      </c>
      <c r="I273">
        <v>400</v>
      </c>
      <c r="J273" s="43">
        <f>(I273*14.007)*(0.001)</f>
        <v>5.6028000000000002</v>
      </c>
      <c r="K273">
        <v>3.2</v>
      </c>
      <c r="L273" s="43">
        <f>(K273*30.97)*0.001</f>
        <v>9.9103999999999998E-2</v>
      </c>
      <c r="N273" s="18">
        <v>2</v>
      </c>
      <c r="O273" s="18">
        <v>2</v>
      </c>
      <c r="P273" s="18">
        <v>4</v>
      </c>
      <c r="Q273" s="18"/>
      <c r="R273" s="18">
        <v>5</v>
      </c>
      <c r="S273" s="18">
        <v>2</v>
      </c>
      <c r="T273" s="3">
        <f t="shared" si="49"/>
        <v>3</v>
      </c>
      <c r="U273" s="3">
        <f t="shared" si="50"/>
        <v>6</v>
      </c>
      <c r="V273" s="24">
        <f t="shared" si="51"/>
        <v>0.76200000000000001</v>
      </c>
      <c r="W273" s="18">
        <v>30</v>
      </c>
      <c r="X273" s="18">
        <v>1</v>
      </c>
      <c r="Y273" s="18">
        <v>4</v>
      </c>
      <c r="Z273" s="18">
        <v>3</v>
      </c>
      <c r="AA273" s="18" t="s">
        <v>368</v>
      </c>
      <c r="AB273" s="18">
        <v>6</v>
      </c>
      <c r="AC273" s="18" t="s">
        <v>368</v>
      </c>
      <c r="AD273" s="18">
        <v>9.27</v>
      </c>
      <c r="AE273" s="18"/>
      <c r="AF273" s="18"/>
      <c r="AG273" s="18"/>
      <c r="AH273" s="18"/>
    </row>
    <row r="274" spans="1:34" hidden="1" x14ac:dyDescent="0.2">
      <c r="A274" s="17">
        <v>39168</v>
      </c>
      <c r="B274" s="22">
        <v>20</v>
      </c>
      <c r="C274" s="18">
        <v>0.12</v>
      </c>
      <c r="D274" s="18">
        <v>3.38</v>
      </c>
      <c r="E274" s="18">
        <v>30</v>
      </c>
      <c r="F274" s="18">
        <v>4.4400000000000004</v>
      </c>
      <c r="G274" s="18">
        <v>0.216</v>
      </c>
      <c r="N274" s="18">
        <v>1</v>
      </c>
      <c r="O274" s="18">
        <v>2</v>
      </c>
      <c r="P274" s="18">
        <v>2</v>
      </c>
      <c r="Q274" s="18"/>
      <c r="R274" s="18">
        <v>7</v>
      </c>
      <c r="S274" s="18">
        <v>1</v>
      </c>
      <c r="T274" s="3">
        <f t="shared" si="49"/>
        <v>26</v>
      </c>
      <c r="U274" s="3">
        <f t="shared" si="50"/>
        <v>17</v>
      </c>
      <c r="V274" s="24">
        <f t="shared" si="51"/>
        <v>0.53339999999999999</v>
      </c>
      <c r="W274" s="18">
        <v>21</v>
      </c>
      <c r="X274" s="18">
        <v>1</v>
      </c>
      <c r="Y274" s="18">
        <v>2</v>
      </c>
      <c r="Z274" s="18">
        <v>26</v>
      </c>
      <c r="AA274" s="18" t="s">
        <v>368</v>
      </c>
      <c r="AB274" s="18">
        <v>17</v>
      </c>
      <c r="AC274" s="18" t="s">
        <v>368</v>
      </c>
      <c r="AD274" s="18">
        <v>9.6</v>
      </c>
      <c r="AE274" s="18"/>
      <c r="AF274" s="18" t="s">
        <v>71</v>
      </c>
      <c r="AG274" s="18"/>
      <c r="AH274" s="18"/>
    </row>
    <row r="275" spans="1:34" hidden="1" x14ac:dyDescent="0.2">
      <c r="A275" s="17">
        <v>39196</v>
      </c>
      <c r="B275" s="22">
        <v>20</v>
      </c>
      <c r="C275" s="18">
        <v>0.05</v>
      </c>
      <c r="D275" s="18">
        <v>6.3</v>
      </c>
      <c r="E275" s="18">
        <v>18.2</v>
      </c>
      <c r="F275" s="18">
        <v>3.07</v>
      </c>
      <c r="G275" s="18">
        <v>0.21199999999999999</v>
      </c>
      <c r="I275">
        <v>157</v>
      </c>
      <c r="J275" s="43">
        <f t="shared" ref="J275:J280" si="54">(I275*14.007)*(0.001)</f>
        <v>2.1990990000000004</v>
      </c>
      <c r="K275">
        <v>2.2999999999999998</v>
      </c>
      <c r="L275" s="43">
        <f t="shared" ref="L275:L280" si="55">(K275*30.97)*0.001</f>
        <v>7.1231000000000003E-2</v>
      </c>
      <c r="N275" s="18">
        <v>3</v>
      </c>
      <c r="O275" s="18">
        <v>2</v>
      </c>
      <c r="P275" s="18">
        <v>2</v>
      </c>
      <c r="Q275" s="18"/>
      <c r="R275" s="18">
        <v>7</v>
      </c>
      <c r="S275" s="18">
        <v>1</v>
      </c>
      <c r="T275" s="3">
        <f t="shared" si="49"/>
        <v>28</v>
      </c>
      <c r="U275" s="3">
        <f t="shared" si="50"/>
        <v>24</v>
      </c>
      <c r="V275" s="24">
        <f t="shared" si="51"/>
        <v>0.53339999999999999</v>
      </c>
      <c r="W275" s="18">
        <v>21</v>
      </c>
      <c r="X275" s="18">
        <v>1</v>
      </c>
      <c r="Y275" s="18">
        <v>2</v>
      </c>
      <c r="Z275" s="18">
        <v>28</v>
      </c>
      <c r="AA275" s="18" t="s">
        <v>368</v>
      </c>
      <c r="AB275" s="18">
        <v>24</v>
      </c>
      <c r="AC275" s="18" t="s">
        <v>368</v>
      </c>
      <c r="AD275" s="18">
        <v>8.32</v>
      </c>
      <c r="AE275" s="18"/>
      <c r="AF275" s="18"/>
      <c r="AG275" s="18"/>
      <c r="AH275" s="18"/>
    </row>
    <row r="276" spans="1:34" hidden="1" x14ac:dyDescent="0.2">
      <c r="A276" s="17">
        <v>39210</v>
      </c>
      <c r="B276" s="22">
        <v>20</v>
      </c>
      <c r="C276" s="18">
        <v>0.15</v>
      </c>
      <c r="D276" s="18">
        <v>7.43</v>
      </c>
      <c r="E276" s="18">
        <v>31.6</v>
      </c>
      <c r="F276" s="18">
        <v>4.16</v>
      </c>
      <c r="G276" s="18">
        <v>0.27900000000000003</v>
      </c>
      <c r="I276">
        <v>178</v>
      </c>
      <c r="J276" s="43">
        <f t="shared" si="54"/>
        <v>2.4932460000000001</v>
      </c>
      <c r="K276">
        <v>2.79</v>
      </c>
      <c r="L276" s="43">
        <f t="shared" si="55"/>
        <v>8.6406300000000005E-2</v>
      </c>
      <c r="N276" s="18">
        <v>3</v>
      </c>
      <c r="O276" s="18">
        <v>3</v>
      </c>
      <c r="P276" s="18">
        <v>3</v>
      </c>
      <c r="Q276" s="18"/>
      <c r="R276" s="18">
        <v>1</v>
      </c>
      <c r="S276" s="18">
        <v>1</v>
      </c>
      <c r="T276" s="3">
        <f t="shared" si="49"/>
        <v>18</v>
      </c>
      <c r="U276" s="3">
        <f t="shared" si="50"/>
        <v>15</v>
      </c>
      <c r="V276" s="24">
        <f t="shared" si="51"/>
        <v>0.4572</v>
      </c>
      <c r="W276" s="18">
        <v>18</v>
      </c>
      <c r="X276" s="18">
        <v>1</v>
      </c>
      <c r="Y276" s="18">
        <v>2</v>
      </c>
      <c r="Z276" s="18">
        <v>18</v>
      </c>
      <c r="AA276" s="18" t="s">
        <v>368</v>
      </c>
      <c r="AB276" s="18">
        <v>15</v>
      </c>
      <c r="AC276" s="18" t="s">
        <v>368</v>
      </c>
      <c r="AD276" s="18">
        <v>9.81</v>
      </c>
      <c r="AE276" s="18"/>
      <c r="AF276" s="18"/>
      <c r="AG276" s="18"/>
      <c r="AH276" s="18"/>
    </row>
    <row r="277" spans="1:34" hidden="1" x14ac:dyDescent="0.2">
      <c r="A277" s="19">
        <v>39224</v>
      </c>
      <c r="B277" s="22">
        <v>20</v>
      </c>
      <c r="C277" s="18">
        <v>0.09</v>
      </c>
      <c r="D277" s="18">
        <v>7.51</v>
      </c>
      <c r="E277" s="18">
        <v>34.9</v>
      </c>
      <c r="F277" s="18">
        <v>4.18</v>
      </c>
      <c r="G277" s="18">
        <v>8.5999999999999993E-2</v>
      </c>
      <c r="I277">
        <v>232</v>
      </c>
      <c r="J277" s="43">
        <f t="shared" si="54"/>
        <v>3.2496239999999998</v>
      </c>
      <c r="K277">
        <v>2.2400000000000002</v>
      </c>
      <c r="L277" s="43">
        <f t="shared" si="55"/>
        <v>6.9372799999999998E-2</v>
      </c>
      <c r="N277" s="18">
        <v>3</v>
      </c>
      <c r="O277" s="18">
        <v>2</v>
      </c>
      <c r="P277" s="18">
        <v>2</v>
      </c>
      <c r="Q277" s="18"/>
      <c r="R277" s="18">
        <v>7</v>
      </c>
      <c r="S277" s="18">
        <v>1</v>
      </c>
      <c r="T277" s="3">
        <f t="shared" si="49"/>
        <v>24</v>
      </c>
      <c r="U277" s="3">
        <f t="shared" si="50"/>
        <v>24</v>
      </c>
      <c r="V277" s="24">
        <f t="shared" si="51"/>
        <v>0.4572</v>
      </c>
      <c r="W277" s="18">
        <v>18</v>
      </c>
      <c r="X277" s="18">
        <v>1</v>
      </c>
      <c r="Y277" s="18">
        <v>2</v>
      </c>
      <c r="Z277" s="18">
        <v>24</v>
      </c>
      <c r="AA277" s="18" t="s">
        <v>368</v>
      </c>
      <c r="AB277" s="18">
        <v>24</v>
      </c>
      <c r="AC277" s="18" t="s">
        <v>368</v>
      </c>
      <c r="AD277" s="18">
        <v>11.35</v>
      </c>
      <c r="AE277" s="18"/>
      <c r="AF277" s="18"/>
      <c r="AG277" s="18"/>
      <c r="AH277" s="18"/>
    </row>
    <row r="278" spans="1:34" hidden="1" x14ac:dyDescent="0.2">
      <c r="A278" s="19">
        <v>39238</v>
      </c>
      <c r="B278" s="22">
        <v>20</v>
      </c>
      <c r="C278" s="18">
        <v>0.08</v>
      </c>
      <c r="D278" s="18">
        <v>7.27</v>
      </c>
      <c r="E278" s="18">
        <v>32</v>
      </c>
      <c r="F278" s="18">
        <v>4.22</v>
      </c>
      <c r="G278" s="18">
        <v>0.122</v>
      </c>
      <c r="I278">
        <v>109</v>
      </c>
      <c r="J278" s="43">
        <f t="shared" si="54"/>
        <v>1.5267629999999999</v>
      </c>
      <c r="K278">
        <v>1.37</v>
      </c>
      <c r="L278" s="43">
        <f t="shared" si="55"/>
        <v>4.2428899999999999E-2</v>
      </c>
      <c r="N278" s="18">
        <v>4</v>
      </c>
      <c r="O278" s="18">
        <v>2</v>
      </c>
      <c r="P278" s="18">
        <v>2</v>
      </c>
      <c r="Q278" s="18"/>
      <c r="R278" s="18">
        <v>1</v>
      </c>
      <c r="S278" s="18">
        <v>1</v>
      </c>
      <c r="T278" s="3">
        <f t="shared" si="49"/>
        <v>25</v>
      </c>
      <c r="U278" s="3">
        <f t="shared" si="50"/>
        <v>23</v>
      </c>
      <c r="V278" s="24">
        <f t="shared" si="51"/>
        <v>0.53339999999999999</v>
      </c>
      <c r="W278" s="18">
        <v>21</v>
      </c>
      <c r="X278" s="18">
        <v>1</v>
      </c>
      <c r="Y278" s="18">
        <v>2</v>
      </c>
      <c r="Z278" s="18">
        <v>25</v>
      </c>
      <c r="AA278" s="18" t="s">
        <v>368</v>
      </c>
      <c r="AB278" s="18">
        <v>23</v>
      </c>
      <c r="AC278" s="18" t="s">
        <v>368</v>
      </c>
      <c r="AD278" s="18">
        <v>14.98</v>
      </c>
      <c r="AE278" s="18"/>
      <c r="AF278" s="18"/>
      <c r="AG278" s="18"/>
      <c r="AH278" s="18"/>
    </row>
    <row r="279" spans="1:34" hidden="1" x14ac:dyDescent="0.2">
      <c r="A279" s="19">
        <v>39252</v>
      </c>
      <c r="B279" s="22">
        <v>20</v>
      </c>
      <c r="C279" s="18">
        <v>0.13</v>
      </c>
      <c r="D279" s="18">
        <v>7.97</v>
      </c>
      <c r="E279" s="18">
        <v>30.9</v>
      </c>
      <c r="F279" s="18">
        <v>2.83</v>
      </c>
      <c r="G279" s="18">
        <v>6.0999999999999999E-2</v>
      </c>
      <c r="I279">
        <v>153</v>
      </c>
      <c r="J279" s="43">
        <f t="shared" si="54"/>
        <v>2.1430709999999999</v>
      </c>
      <c r="K279">
        <v>2.37</v>
      </c>
      <c r="L279" s="43">
        <f t="shared" si="55"/>
        <v>7.3398900000000003E-2</v>
      </c>
      <c r="N279" s="18">
        <v>3</v>
      </c>
      <c r="O279" s="18">
        <v>2</v>
      </c>
      <c r="P279" s="18">
        <v>1</v>
      </c>
      <c r="Q279" s="18"/>
      <c r="R279" s="18" t="s">
        <v>20</v>
      </c>
      <c r="S279" s="18">
        <v>1</v>
      </c>
      <c r="T279" s="3">
        <f t="shared" si="49"/>
        <v>32</v>
      </c>
      <c r="U279" s="3">
        <f t="shared" si="50"/>
        <v>28</v>
      </c>
      <c r="V279" s="24">
        <f t="shared" si="51"/>
        <v>0.53339999999999999</v>
      </c>
      <c r="W279" s="18">
        <v>21</v>
      </c>
      <c r="X279" s="18">
        <v>1</v>
      </c>
      <c r="Y279" s="18">
        <v>1</v>
      </c>
      <c r="Z279" s="18">
        <v>32</v>
      </c>
      <c r="AA279" s="18" t="s">
        <v>368</v>
      </c>
      <c r="AB279" s="18">
        <v>28</v>
      </c>
      <c r="AC279" s="18" t="s">
        <v>368</v>
      </c>
      <c r="AD279" s="18">
        <v>11.25</v>
      </c>
      <c r="AE279" s="18"/>
      <c r="AF279" s="18"/>
      <c r="AG279" s="18"/>
      <c r="AH279" s="18"/>
    </row>
    <row r="280" spans="1:34" hidden="1" x14ac:dyDescent="0.2">
      <c r="A280" s="19">
        <v>39268</v>
      </c>
      <c r="B280" s="22">
        <v>20</v>
      </c>
      <c r="C280" s="18">
        <v>0.11</v>
      </c>
      <c r="D280" s="18">
        <v>7.26</v>
      </c>
      <c r="E280" s="18">
        <v>67.7</v>
      </c>
      <c r="F280" s="18">
        <v>20</v>
      </c>
      <c r="G280" s="18">
        <v>0.154</v>
      </c>
      <c r="I280">
        <v>103</v>
      </c>
      <c r="J280" s="43">
        <f t="shared" si="54"/>
        <v>1.4427210000000001</v>
      </c>
      <c r="K280">
        <v>3.7</v>
      </c>
      <c r="L280" s="43">
        <f t="shared" si="55"/>
        <v>0.114589</v>
      </c>
      <c r="N280" s="18">
        <v>2</v>
      </c>
      <c r="O280" s="18">
        <v>2</v>
      </c>
      <c r="P280" s="18">
        <v>2</v>
      </c>
      <c r="Q280" s="18"/>
      <c r="R280" s="18">
        <v>6</v>
      </c>
      <c r="S280" s="18">
        <v>3</v>
      </c>
      <c r="T280" s="3">
        <f t="shared" si="49"/>
        <v>28</v>
      </c>
      <c r="U280" s="3">
        <f t="shared" si="50"/>
        <v>23</v>
      </c>
      <c r="V280" s="24">
        <f t="shared" si="51"/>
        <v>0.30479999999999996</v>
      </c>
      <c r="W280" s="18">
        <v>12</v>
      </c>
      <c r="X280" s="18">
        <v>1</v>
      </c>
      <c r="Y280" s="18">
        <v>2</v>
      </c>
      <c r="Z280" s="18">
        <v>28</v>
      </c>
      <c r="AA280" s="18" t="s">
        <v>368</v>
      </c>
      <c r="AB280" s="18">
        <v>23</v>
      </c>
      <c r="AC280" s="18" t="s">
        <v>368</v>
      </c>
      <c r="AD280" s="18">
        <v>11.29</v>
      </c>
      <c r="AE280" s="18"/>
      <c r="AF280" s="18"/>
      <c r="AG280" s="18"/>
      <c r="AH280" s="18"/>
    </row>
    <row r="281" spans="1:34" hidden="1" x14ac:dyDescent="0.2">
      <c r="A281" s="19">
        <v>39294</v>
      </c>
      <c r="B281" s="22">
        <v>20</v>
      </c>
      <c r="C281" s="18">
        <v>0.28000000000000003</v>
      </c>
      <c r="D281" s="18">
        <v>7.44</v>
      </c>
      <c r="E281" s="18">
        <v>40.299999999999997</v>
      </c>
      <c r="F281" s="18">
        <v>1.28</v>
      </c>
      <c r="G281" s="18">
        <v>0.13200000000000001</v>
      </c>
      <c r="I281">
        <v>134</v>
      </c>
      <c r="J281" s="43">
        <f t="shared" ref="J281:J289" si="56">(I281*14.007)*(0.001)</f>
        <v>1.876938</v>
      </c>
      <c r="K281">
        <v>2.63</v>
      </c>
      <c r="L281" s="43">
        <f t="shared" ref="L281:L289" si="57">(K281*30.97)*0.001</f>
        <v>8.1451099999999999E-2</v>
      </c>
      <c r="N281" s="18">
        <v>4</v>
      </c>
      <c r="O281" s="18">
        <v>2</v>
      </c>
      <c r="P281" s="18">
        <v>2</v>
      </c>
      <c r="Q281" s="18"/>
      <c r="R281" s="18">
        <v>8</v>
      </c>
      <c r="S281" s="18">
        <v>4</v>
      </c>
      <c r="T281" s="3">
        <f t="shared" si="49"/>
        <v>28</v>
      </c>
      <c r="U281" s="3">
        <f t="shared" si="50"/>
        <v>25.5</v>
      </c>
      <c r="V281" s="24">
        <f t="shared" si="51"/>
        <v>0.38100000000000001</v>
      </c>
      <c r="W281" s="18">
        <v>15</v>
      </c>
      <c r="X281" s="18">
        <v>1</v>
      </c>
      <c r="Y281" s="18">
        <v>2</v>
      </c>
      <c r="Z281" s="18">
        <v>28</v>
      </c>
      <c r="AA281" s="18" t="s">
        <v>368</v>
      </c>
      <c r="AB281" s="18">
        <v>25.5</v>
      </c>
      <c r="AC281" s="18" t="s">
        <v>368</v>
      </c>
      <c r="AD281" s="18">
        <v>11.27</v>
      </c>
      <c r="AE281" s="18"/>
      <c r="AF281" s="18"/>
      <c r="AG281" s="18"/>
      <c r="AH281" s="18"/>
    </row>
    <row r="282" spans="1:34" hidden="1" x14ac:dyDescent="0.2">
      <c r="A282" s="19">
        <v>39308</v>
      </c>
      <c r="B282" s="22">
        <v>20</v>
      </c>
      <c r="C282" s="18">
        <v>0.28000000000000003</v>
      </c>
      <c r="D282" s="18">
        <v>7.47</v>
      </c>
      <c r="E282" s="18">
        <v>65.099999999999994</v>
      </c>
      <c r="F282" s="18">
        <v>0.91900000000000004</v>
      </c>
      <c r="G282" s="18">
        <v>0.111</v>
      </c>
      <c r="I282">
        <v>110</v>
      </c>
      <c r="J282" s="43">
        <f t="shared" si="56"/>
        <v>1.54077</v>
      </c>
      <c r="K282">
        <v>2.73</v>
      </c>
      <c r="L282" s="43">
        <f t="shared" si="57"/>
        <v>8.4548099999999987E-2</v>
      </c>
      <c r="N282" s="18">
        <v>4</v>
      </c>
      <c r="O282" s="18">
        <v>1</v>
      </c>
      <c r="P282" s="18">
        <v>2</v>
      </c>
      <c r="Q282" s="18"/>
      <c r="R282" s="18">
        <v>1</v>
      </c>
      <c r="S282" s="18">
        <v>2</v>
      </c>
      <c r="T282" s="3">
        <f t="shared" si="49"/>
        <v>26</v>
      </c>
      <c r="U282" s="3">
        <f t="shared" si="50"/>
        <v>29</v>
      </c>
      <c r="V282" s="24">
        <f t="shared" si="51"/>
        <v>0.30479999999999996</v>
      </c>
      <c r="W282" s="18">
        <v>12</v>
      </c>
      <c r="X282" s="18" t="s">
        <v>20</v>
      </c>
      <c r="Y282" s="18">
        <v>2</v>
      </c>
      <c r="Z282" s="18">
        <v>26</v>
      </c>
      <c r="AA282" s="18" t="s">
        <v>368</v>
      </c>
      <c r="AB282" s="18">
        <v>29</v>
      </c>
      <c r="AC282" s="18" t="s">
        <v>368</v>
      </c>
      <c r="AD282" s="18">
        <v>10.4</v>
      </c>
      <c r="AE282" s="18"/>
      <c r="AF282" s="18"/>
      <c r="AG282" s="18"/>
      <c r="AH282" s="18"/>
    </row>
    <row r="283" spans="1:34" hidden="1" x14ac:dyDescent="0.2">
      <c r="A283" s="19">
        <v>39322</v>
      </c>
      <c r="B283" s="22">
        <v>20</v>
      </c>
      <c r="C283" s="18">
        <v>0.44</v>
      </c>
      <c r="D283" s="34">
        <v>10.46</v>
      </c>
      <c r="E283" s="18">
        <v>67.7</v>
      </c>
      <c r="F283" s="18">
        <v>1.19</v>
      </c>
      <c r="G283" s="18">
        <v>4.1000000000000002E-2</v>
      </c>
      <c r="I283">
        <v>135</v>
      </c>
      <c r="J283" s="43">
        <f t="shared" si="56"/>
        <v>1.8909449999999999</v>
      </c>
      <c r="K283">
        <v>2.78</v>
      </c>
      <c r="L283" s="43">
        <f t="shared" si="57"/>
        <v>8.6096599999999995E-2</v>
      </c>
      <c r="N283" s="18">
        <v>1</v>
      </c>
      <c r="O283" s="18">
        <v>1</v>
      </c>
      <c r="P283" s="18">
        <v>2</v>
      </c>
      <c r="Q283" s="18"/>
      <c r="R283" s="18">
        <v>2</v>
      </c>
      <c r="S283" s="18">
        <v>1</v>
      </c>
      <c r="T283" s="3">
        <f t="shared" si="49"/>
        <v>31</v>
      </c>
      <c r="U283" s="3">
        <f t="shared" si="50"/>
        <v>25</v>
      </c>
      <c r="V283" s="24">
        <f t="shared" si="51"/>
        <v>0.38100000000000001</v>
      </c>
      <c r="W283" s="18">
        <v>15</v>
      </c>
      <c r="X283" s="18">
        <v>1</v>
      </c>
      <c r="Y283" s="18">
        <v>2</v>
      </c>
      <c r="Z283" s="18">
        <v>31</v>
      </c>
      <c r="AA283" s="18" t="s">
        <v>368</v>
      </c>
      <c r="AB283" s="18">
        <v>25</v>
      </c>
      <c r="AC283" s="18" t="s">
        <v>368</v>
      </c>
      <c r="AD283" s="18">
        <v>3.31</v>
      </c>
      <c r="AE283" s="18"/>
      <c r="AF283" s="18"/>
      <c r="AG283" s="18"/>
      <c r="AH283" s="18"/>
    </row>
    <row r="284" spans="1:34" hidden="1" x14ac:dyDescent="0.2">
      <c r="A284" s="19">
        <v>39336</v>
      </c>
      <c r="B284" s="22">
        <v>20</v>
      </c>
      <c r="C284" s="18">
        <v>0.85</v>
      </c>
      <c r="D284" s="18">
        <v>8.2899999999999991</v>
      </c>
      <c r="E284" s="18">
        <v>56.1</v>
      </c>
      <c r="F284" s="18">
        <v>1.3</v>
      </c>
      <c r="G284" s="18">
        <v>0.106</v>
      </c>
      <c r="I284">
        <v>149</v>
      </c>
      <c r="J284" s="43">
        <f t="shared" si="56"/>
        <v>2.087043</v>
      </c>
      <c r="K284">
        <v>3.36</v>
      </c>
      <c r="L284" s="43">
        <f t="shared" si="57"/>
        <v>0.10405919999999999</v>
      </c>
      <c r="N284" s="18">
        <v>1</v>
      </c>
      <c r="O284" s="18">
        <v>2</v>
      </c>
      <c r="P284" s="18">
        <v>1</v>
      </c>
      <c r="Q284" s="18"/>
      <c r="R284" s="18" t="s">
        <v>20</v>
      </c>
      <c r="S284" s="18">
        <v>5</v>
      </c>
      <c r="T284" s="3">
        <f t="shared" si="49"/>
        <v>23</v>
      </c>
      <c r="U284" s="3">
        <f t="shared" si="50"/>
        <v>29</v>
      </c>
      <c r="V284" s="24">
        <f t="shared" si="51"/>
        <v>0.38100000000000001</v>
      </c>
      <c r="W284" s="18">
        <v>15</v>
      </c>
      <c r="X284" s="18">
        <v>1</v>
      </c>
      <c r="Y284" s="18">
        <v>2</v>
      </c>
      <c r="Z284" s="18">
        <v>23</v>
      </c>
      <c r="AA284" s="18" t="s">
        <v>368</v>
      </c>
      <c r="AB284" s="18">
        <v>29</v>
      </c>
      <c r="AC284" s="18" t="s">
        <v>368</v>
      </c>
      <c r="AD284" s="18">
        <v>3.08</v>
      </c>
      <c r="AE284" s="18"/>
      <c r="AF284" s="18"/>
      <c r="AG284" s="18"/>
      <c r="AH284" s="18"/>
    </row>
    <row r="285" spans="1:34" hidden="1" x14ac:dyDescent="0.2">
      <c r="A285" s="19">
        <v>39350</v>
      </c>
      <c r="B285" s="22">
        <v>20</v>
      </c>
      <c r="C285" s="18">
        <v>1.04</v>
      </c>
      <c r="D285" s="18">
        <v>6.9</v>
      </c>
      <c r="E285" s="18">
        <v>53.6</v>
      </c>
      <c r="F285" s="18">
        <v>1.1399999999999999</v>
      </c>
      <c r="G285" s="18">
        <v>4.9000000000000002E-2</v>
      </c>
      <c r="I285">
        <v>208</v>
      </c>
      <c r="J285" s="43">
        <f t="shared" si="56"/>
        <v>2.913456</v>
      </c>
      <c r="K285">
        <v>2.33</v>
      </c>
      <c r="L285" s="43">
        <f t="shared" si="57"/>
        <v>7.2160100000000005E-2</v>
      </c>
      <c r="N285" s="18">
        <v>4</v>
      </c>
      <c r="O285" s="18">
        <v>1</v>
      </c>
      <c r="P285" s="18">
        <v>2</v>
      </c>
      <c r="Q285" s="18"/>
      <c r="R285" s="18">
        <v>7</v>
      </c>
      <c r="S285" s="18">
        <v>1</v>
      </c>
      <c r="T285" s="3">
        <f t="shared" si="49"/>
        <v>27</v>
      </c>
      <c r="U285" s="3">
        <f t="shared" si="50"/>
        <v>26</v>
      </c>
      <c r="V285" s="24">
        <f t="shared" si="51"/>
        <v>0.4572</v>
      </c>
      <c r="W285" s="18">
        <v>18</v>
      </c>
      <c r="X285" s="18">
        <v>1</v>
      </c>
      <c r="Y285" s="18">
        <v>2</v>
      </c>
      <c r="Z285" s="18">
        <v>27</v>
      </c>
      <c r="AA285" s="18" t="s">
        <v>368</v>
      </c>
      <c r="AB285" s="18">
        <v>26</v>
      </c>
      <c r="AC285" s="18" t="s">
        <v>368</v>
      </c>
      <c r="AD285" s="18" t="s">
        <v>20</v>
      </c>
      <c r="AE285" s="18"/>
      <c r="AF285" s="18"/>
      <c r="AG285" s="18"/>
      <c r="AH285" s="18"/>
    </row>
    <row r="286" spans="1:34" hidden="1" x14ac:dyDescent="0.2">
      <c r="A286" s="19">
        <v>39378</v>
      </c>
      <c r="B286" s="22">
        <v>20</v>
      </c>
      <c r="C286" s="18">
        <v>1.35</v>
      </c>
      <c r="D286" s="18">
        <v>7.14</v>
      </c>
      <c r="E286" s="18">
        <v>41.2</v>
      </c>
      <c r="F286" s="18">
        <v>1.92</v>
      </c>
      <c r="G286" s="18">
        <v>5.8999999999999997E-2</v>
      </c>
      <c r="I286">
        <v>258</v>
      </c>
      <c r="J286" s="43">
        <f t="shared" si="56"/>
        <v>3.6138060000000003</v>
      </c>
      <c r="K286">
        <v>3.51</v>
      </c>
      <c r="L286" s="43">
        <f t="shared" si="57"/>
        <v>0.10870469999999999</v>
      </c>
      <c r="N286" s="18">
        <v>1</v>
      </c>
      <c r="O286" s="18">
        <v>2</v>
      </c>
      <c r="P286" s="18">
        <v>2</v>
      </c>
      <c r="Q286" s="18"/>
      <c r="R286" s="18">
        <v>7</v>
      </c>
      <c r="S286" s="18">
        <v>1</v>
      </c>
      <c r="T286" s="3">
        <f t="shared" si="49"/>
        <v>25</v>
      </c>
      <c r="U286" s="3">
        <f t="shared" si="50"/>
        <v>24</v>
      </c>
      <c r="V286" s="24">
        <f t="shared" si="51"/>
        <v>0.38100000000000001</v>
      </c>
      <c r="W286" s="18">
        <v>15</v>
      </c>
      <c r="X286" s="18">
        <v>1</v>
      </c>
      <c r="Y286" s="18">
        <v>2</v>
      </c>
      <c r="Z286" s="18">
        <v>25</v>
      </c>
      <c r="AA286" s="18" t="s">
        <v>368</v>
      </c>
      <c r="AB286" s="18">
        <v>24</v>
      </c>
      <c r="AC286" s="18" t="s">
        <v>368</v>
      </c>
      <c r="AD286" s="18">
        <v>0.91</v>
      </c>
      <c r="AE286" s="18"/>
      <c r="AF286" s="18"/>
      <c r="AG286" s="18"/>
      <c r="AH286" s="18"/>
    </row>
    <row r="287" spans="1:34" hidden="1" x14ac:dyDescent="0.2">
      <c r="A287" s="19">
        <v>39392</v>
      </c>
      <c r="B287" s="22">
        <v>20</v>
      </c>
      <c r="C287" s="18">
        <v>1.1000000000000001</v>
      </c>
      <c r="D287" s="18">
        <v>7</v>
      </c>
      <c r="E287" s="18">
        <v>54.9</v>
      </c>
      <c r="F287" s="18">
        <v>0.51100000000000001</v>
      </c>
      <c r="G287" s="18" t="s">
        <v>20</v>
      </c>
      <c r="I287">
        <v>214</v>
      </c>
      <c r="J287" s="43">
        <f t="shared" si="56"/>
        <v>2.9974980000000002</v>
      </c>
      <c r="K287">
        <v>2.2599999999999998</v>
      </c>
      <c r="L287" s="43">
        <f t="shared" si="57"/>
        <v>6.9992200000000004E-2</v>
      </c>
      <c r="N287" s="18">
        <v>4</v>
      </c>
      <c r="O287" s="18">
        <v>5</v>
      </c>
      <c r="P287" s="18">
        <v>2</v>
      </c>
      <c r="Q287" s="18"/>
      <c r="R287" s="18">
        <v>1</v>
      </c>
      <c r="S287" s="18">
        <v>4</v>
      </c>
      <c r="T287" s="3">
        <f t="shared" si="49"/>
        <v>9</v>
      </c>
      <c r="U287" s="3">
        <f t="shared" si="50"/>
        <v>12</v>
      </c>
      <c r="V287" s="24">
        <f t="shared" si="51"/>
        <v>0.60959999999999992</v>
      </c>
      <c r="W287" s="18">
        <v>24</v>
      </c>
      <c r="X287" s="18">
        <v>1</v>
      </c>
      <c r="Y287" s="18">
        <v>2</v>
      </c>
      <c r="Z287" s="18">
        <v>9</v>
      </c>
      <c r="AA287" s="18" t="s">
        <v>368</v>
      </c>
      <c r="AB287" s="18">
        <v>12</v>
      </c>
      <c r="AC287" s="18" t="s">
        <v>368</v>
      </c>
      <c r="AD287" s="18">
        <v>20.97</v>
      </c>
      <c r="AE287" s="18"/>
      <c r="AF287" s="18"/>
      <c r="AG287" s="18"/>
      <c r="AH287" s="18"/>
    </row>
    <row r="288" spans="1:34" hidden="1" x14ac:dyDescent="0.2">
      <c r="A288" s="19">
        <v>39405</v>
      </c>
      <c r="B288" s="22">
        <v>20</v>
      </c>
      <c r="C288" s="18">
        <v>0.97</v>
      </c>
      <c r="D288" s="18">
        <v>6.78</v>
      </c>
      <c r="E288" s="18">
        <v>18.7</v>
      </c>
      <c r="F288" s="18">
        <v>0.109</v>
      </c>
      <c r="G288" s="18">
        <v>2.7E-2</v>
      </c>
      <c r="I288">
        <v>257</v>
      </c>
      <c r="J288" s="43">
        <f t="shared" si="56"/>
        <v>3.599799</v>
      </c>
      <c r="K288">
        <v>1.42</v>
      </c>
      <c r="L288" s="43">
        <f t="shared" si="57"/>
        <v>4.39774E-2</v>
      </c>
      <c r="N288" s="18">
        <v>3</v>
      </c>
      <c r="O288" s="18">
        <v>2</v>
      </c>
      <c r="P288" s="18">
        <v>2</v>
      </c>
      <c r="Q288" s="18"/>
      <c r="R288" s="18">
        <v>1</v>
      </c>
      <c r="S288" s="18">
        <v>2</v>
      </c>
      <c r="T288" s="3">
        <f t="shared" si="49"/>
        <v>8</v>
      </c>
      <c r="U288" s="3">
        <f t="shared" si="50"/>
        <v>6</v>
      </c>
      <c r="V288" s="24">
        <f t="shared" si="51"/>
        <v>0.2286</v>
      </c>
      <c r="W288" s="18">
        <v>9</v>
      </c>
      <c r="X288" s="18">
        <v>2</v>
      </c>
      <c r="Y288" s="18">
        <v>2</v>
      </c>
      <c r="Z288" s="18">
        <v>8</v>
      </c>
      <c r="AA288" s="18" t="s">
        <v>368</v>
      </c>
      <c r="AB288" s="18">
        <v>6</v>
      </c>
      <c r="AC288" s="18" t="s">
        <v>368</v>
      </c>
      <c r="AD288" s="18">
        <v>10.33</v>
      </c>
      <c r="AE288" s="18"/>
      <c r="AF288" s="18"/>
      <c r="AG288" s="18"/>
      <c r="AH288" s="18"/>
    </row>
    <row r="289" spans="1:34" hidden="1" x14ac:dyDescent="0.2">
      <c r="A289" s="19">
        <v>39420</v>
      </c>
      <c r="B289" s="22">
        <v>20</v>
      </c>
      <c r="C289" s="18">
        <v>0.76</v>
      </c>
      <c r="D289" s="18">
        <v>6.83</v>
      </c>
      <c r="E289" s="18">
        <v>26.5</v>
      </c>
      <c r="F289" s="18">
        <v>1.23E-2</v>
      </c>
      <c r="G289" s="18">
        <v>0.13100000000000001</v>
      </c>
      <c r="I289">
        <v>339</v>
      </c>
      <c r="J289" s="43">
        <f t="shared" si="56"/>
        <v>4.748373</v>
      </c>
      <c r="K289">
        <v>2.5</v>
      </c>
      <c r="L289" s="43">
        <f t="shared" si="57"/>
        <v>7.7424999999999994E-2</v>
      </c>
      <c r="N289" s="18">
        <v>1</v>
      </c>
      <c r="O289" s="18">
        <v>8</v>
      </c>
      <c r="P289" s="18">
        <v>4</v>
      </c>
      <c r="Q289" s="18"/>
      <c r="R289" s="18">
        <v>1</v>
      </c>
      <c r="S289" s="18">
        <v>4</v>
      </c>
      <c r="T289" s="3">
        <f t="shared" si="49"/>
        <v>3</v>
      </c>
      <c r="U289" s="3">
        <f t="shared" si="50"/>
        <v>6</v>
      </c>
      <c r="V289" s="24">
        <f t="shared" si="51"/>
        <v>0.53339999999999999</v>
      </c>
      <c r="W289" s="18">
        <v>21</v>
      </c>
      <c r="X289" s="18">
        <v>1</v>
      </c>
      <c r="Y289" s="18">
        <v>2</v>
      </c>
      <c r="Z289" s="18">
        <v>3</v>
      </c>
      <c r="AA289" s="18" t="s">
        <v>368</v>
      </c>
      <c r="AB289" s="18">
        <v>6</v>
      </c>
      <c r="AC289" s="18" t="s">
        <v>368</v>
      </c>
      <c r="AD289" s="18">
        <v>10.98</v>
      </c>
      <c r="AE289" s="18"/>
      <c r="AF289" s="18"/>
      <c r="AG289" s="18"/>
      <c r="AH289" s="18"/>
    </row>
    <row r="290" spans="1:34" x14ac:dyDescent="0.2">
      <c r="A290" s="17">
        <v>39168</v>
      </c>
      <c r="B290" s="22">
        <v>21</v>
      </c>
      <c r="C290" s="18">
        <v>0.1</v>
      </c>
      <c r="D290" s="18">
        <v>6.14</v>
      </c>
      <c r="E290" s="18">
        <v>11.5</v>
      </c>
      <c r="F290" s="18">
        <v>5.08</v>
      </c>
      <c r="G290" s="18">
        <v>0.33400000000000002</v>
      </c>
      <c r="N290" s="18">
        <v>3</v>
      </c>
      <c r="O290" s="18">
        <v>1</v>
      </c>
      <c r="P290" s="18">
        <v>2</v>
      </c>
      <c r="Q290" s="18"/>
      <c r="R290" s="18">
        <v>6</v>
      </c>
      <c r="S290" s="18">
        <v>1</v>
      </c>
      <c r="T290" s="3">
        <f t="shared" si="49"/>
        <v>29</v>
      </c>
      <c r="U290" s="3" t="str">
        <f t="shared" si="50"/>
        <v xml:space="preserve"> </v>
      </c>
      <c r="V290" s="24" t="e">
        <f t="shared" si="51"/>
        <v>#VALUE!</v>
      </c>
      <c r="W290" s="18" t="s">
        <v>20</v>
      </c>
      <c r="X290" s="18" t="s">
        <v>20</v>
      </c>
      <c r="Y290" s="18">
        <v>2</v>
      </c>
      <c r="Z290" s="18">
        <v>29</v>
      </c>
      <c r="AA290" s="18" t="s">
        <v>368</v>
      </c>
      <c r="AB290" s="18"/>
      <c r="AC290" s="18"/>
      <c r="AD290" s="18">
        <v>7.41</v>
      </c>
      <c r="AE290" s="18"/>
      <c r="AF290" s="18" t="s">
        <v>73</v>
      </c>
      <c r="AG290" s="18"/>
      <c r="AH290" s="18"/>
    </row>
    <row r="291" spans="1:34" hidden="1" x14ac:dyDescent="0.2">
      <c r="A291" s="17">
        <v>39182</v>
      </c>
      <c r="B291" s="22">
        <v>21</v>
      </c>
      <c r="C291" s="18">
        <v>0.11</v>
      </c>
      <c r="D291" s="18">
        <v>5.81</v>
      </c>
      <c r="E291" s="18">
        <v>19</v>
      </c>
      <c r="F291" s="18">
        <v>6.41</v>
      </c>
      <c r="G291" s="18">
        <v>0.188</v>
      </c>
      <c r="I291">
        <v>329</v>
      </c>
      <c r="J291" s="43">
        <f>(I291*14.007)*(0.001)</f>
        <v>4.6083030000000003</v>
      </c>
      <c r="K291">
        <v>2.88</v>
      </c>
      <c r="L291" s="43">
        <f>(K291*30.97)*0.001</f>
        <v>8.9193599999999998E-2</v>
      </c>
      <c r="N291" s="18">
        <v>3</v>
      </c>
      <c r="O291" s="18">
        <v>2</v>
      </c>
      <c r="P291" s="18">
        <v>2</v>
      </c>
      <c r="Q291" s="18"/>
      <c r="R291" s="18">
        <v>1</v>
      </c>
      <c r="S291" s="18">
        <v>1</v>
      </c>
      <c r="T291" s="3">
        <f t="shared" si="49"/>
        <v>11</v>
      </c>
      <c r="U291" s="3">
        <f t="shared" si="50"/>
        <v>13</v>
      </c>
      <c r="V291" s="24" t="e">
        <f t="shared" si="51"/>
        <v>#VALUE!</v>
      </c>
      <c r="W291" s="18" t="s">
        <v>20</v>
      </c>
      <c r="X291" s="18">
        <v>2</v>
      </c>
      <c r="Y291" s="18">
        <v>2</v>
      </c>
      <c r="Z291" s="18">
        <v>11</v>
      </c>
      <c r="AA291" s="18" t="s">
        <v>368</v>
      </c>
      <c r="AB291" s="18">
        <v>13</v>
      </c>
      <c r="AC291" s="18" t="s">
        <v>368</v>
      </c>
      <c r="AD291" s="18">
        <v>8.44</v>
      </c>
      <c r="AE291" s="18"/>
      <c r="AF291" s="18"/>
      <c r="AG291" s="18" t="s">
        <v>158</v>
      </c>
      <c r="AH291" s="18"/>
    </row>
    <row r="292" spans="1:34" hidden="1" x14ac:dyDescent="0.2">
      <c r="A292" s="17">
        <v>39196</v>
      </c>
      <c r="B292" s="22">
        <v>21</v>
      </c>
      <c r="C292" s="18">
        <v>0.12</v>
      </c>
      <c r="D292" s="18">
        <v>6.48</v>
      </c>
      <c r="E292" s="18">
        <v>9.9</v>
      </c>
      <c r="F292" s="18">
        <v>4.4400000000000004</v>
      </c>
      <c r="G292" s="18">
        <v>0.126</v>
      </c>
      <c r="I292">
        <v>280</v>
      </c>
      <c r="J292" s="43">
        <f>(I292*14.007)*(0.001)</f>
        <v>3.9219600000000003</v>
      </c>
      <c r="K292">
        <v>2.41</v>
      </c>
      <c r="L292" s="43">
        <f>(K292*30.97)*0.001</f>
        <v>7.4637700000000001E-2</v>
      </c>
      <c r="N292" s="18">
        <v>3</v>
      </c>
      <c r="O292" s="18">
        <v>2</v>
      </c>
      <c r="P292" s="18">
        <v>2</v>
      </c>
      <c r="Q292" s="18"/>
      <c r="R292" s="18">
        <v>6</v>
      </c>
      <c r="S292" s="18">
        <v>1</v>
      </c>
      <c r="T292" s="3">
        <f t="shared" si="49"/>
        <v>29</v>
      </c>
      <c r="U292" s="3">
        <f t="shared" si="50"/>
        <v>19</v>
      </c>
      <c r="V292" s="24" t="e">
        <f t="shared" si="51"/>
        <v>#VALUE!</v>
      </c>
      <c r="W292" s="18" t="s">
        <v>20</v>
      </c>
      <c r="X292" s="18" t="s">
        <v>20</v>
      </c>
      <c r="Y292" s="18">
        <v>2</v>
      </c>
      <c r="Z292" s="18">
        <v>29</v>
      </c>
      <c r="AA292" s="18" t="s">
        <v>368</v>
      </c>
      <c r="AB292" s="18">
        <v>19</v>
      </c>
      <c r="AC292" s="18" t="s">
        <v>368</v>
      </c>
      <c r="AD292" s="18">
        <v>6.87</v>
      </c>
      <c r="AE292" s="18"/>
      <c r="AF292" s="18"/>
      <c r="AG292" s="18"/>
      <c r="AH292" s="18"/>
    </row>
    <row r="293" spans="1:34" hidden="1" x14ac:dyDescent="0.2">
      <c r="A293" s="19">
        <v>38129</v>
      </c>
      <c r="B293" s="22">
        <v>21</v>
      </c>
      <c r="C293" s="18">
        <v>0.13</v>
      </c>
      <c r="D293" s="18">
        <v>6.75</v>
      </c>
      <c r="E293" s="18">
        <v>27.5</v>
      </c>
      <c r="F293" s="18">
        <v>1.4</v>
      </c>
      <c r="G293" s="18">
        <v>0.245</v>
      </c>
      <c r="I293">
        <v>258</v>
      </c>
      <c r="J293" s="43">
        <f t="shared" ref="J293:J302" si="58">(I293*14.007)*(0.001)</f>
        <v>3.6138060000000003</v>
      </c>
      <c r="K293">
        <v>4.4800000000000004</v>
      </c>
      <c r="L293" s="43">
        <f t="shared" ref="L293:L302" si="59">(K293*30.97)*0.001</f>
        <v>0.1387456</v>
      </c>
      <c r="N293" s="18">
        <v>2</v>
      </c>
      <c r="O293" s="18">
        <v>2</v>
      </c>
      <c r="P293" s="18">
        <v>3</v>
      </c>
      <c r="Q293" s="18"/>
      <c r="R293" s="18">
        <v>4</v>
      </c>
      <c r="S293" s="18">
        <v>1</v>
      </c>
      <c r="T293" s="3">
        <f t="shared" si="49"/>
        <v>29</v>
      </c>
      <c r="U293" s="3">
        <f t="shared" si="50"/>
        <v>24</v>
      </c>
      <c r="V293" s="24" t="e">
        <f t="shared" si="51"/>
        <v>#VALUE!</v>
      </c>
      <c r="W293" s="18" t="s">
        <v>20</v>
      </c>
      <c r="X293" s="18" t="s">
        <v>20</v>
      </c>
      <c r="Y293" s="18">
        <v>2</v>
      </c>
      <c r="Z293" s="18">
        <v>29</v>
      </c>
      <c r="AA293" s="18" t="s">
        <v>368</v>
      </c>
      <c r="AB293" s="18">
        <v>24</v>
      </c>
      <c r="AC293" s="18" t="s">
        <v>368</v>
      </c>
      <c r="AD293" s="18">
        <v>8.61</v>
      </c>
      <c r="AE293" s="18"/>
      <c r="AF293" s="18"/>
      <c r="AG293" s="18"/>
      <c r="AH293" s="18"/>
    </row>
    <row r="294" spans="1:34" hidden="1" x14ac:dyDescent="0.2">
      <c r="A294" s="19">
        <v>39252</v>
      </c>
      <c r="B294" s="22">
        <v>21</v>
      </c>
      <c r="C294" s="18">
        <v>0.3</v>
      </c>
      <c r="D294" s="18">
        <v>7.3</v>
      </c>
      <c r="E294" s="18">
        <v>28</v>
      </c>
      <c r="F294" s="18">
        <v>2.71</v>
      </c>
      <c r="G294" s="18">
        <v>0.109</v>
      </c>
      <c r="I294">
        <v>1.79</v>
      </c>
      <c r="J294" s="43">
        <f t="shared" si="58"/>
        <v>2.5072530000000003E-2</v>
      </c>
      <c r="K294">
        <v>2.96</v>
      </c>
      <c r="L294" s="43">
        <f t="shared" si="59"/>
        <v>9.1671199999999994E-2</v>
      </c>
      <c r="N294" s="18">
        <v>3</v>
      </c>
      <c r="O294" s="18">
        <v>2</v>
      </c>
      <c r="P294" s="18">
        <v>3</v>
      </c>
      <c r="Q294" s="18"/>
      <c r="R294" s="18">
        <v>4</v>
      </c>
      <c r="S294" s="18">
        <v>1</v>
      </c>
      <c r="T294" s="3">
        <f t="shared" si="49"/>
        <v>33</v>
      </c>
      <c r="U294" s="3">
        <f t="shared" si="50"/>
        <v>27</v>
      </c>
      <c r="V294" s="24">
        <f t="shared" si="51"/>
        <v>0.30479999999999996</v>
      </c>
      <c r="W294" s="18">
        <v>12</v>
      </c>
      <c r="X294" s="18">
        <v>1</v>
      </c>
      <c r="Y294" s="18">
        <v>2</v>
      </c>
      <c r="Z294" s="18">
        <v>33</v>
      </c>
      <c r="AA294" s="18" t="s">
        <v>368</v>
      </c>
      <c r="AB294" s="18">
        <v>27</v>
      </c>
      <c r="AC294" s="18" t="s">
        <v>368</v>
      </c>
      <c r="AD294" s="18">
        <v>9.44</v>
      </c>
      <c r="AE294" s="18"/>
      <c r="AF294" s="18"/>
      <c r="AG294" s="18"/>
      <c r="AH294" s="18"/>
    </row>
    <row r="295" spans="1:34" hidden="1" x14ac:dyDescent="0.2">
      <c r="A295" s="19">
        <v>39268</v>
      </c>
      <c r="B295" s="22">
        <v>21</v>
      </c>
      <c r="C295" s="18">
        <v>0.73</v>
      </c>
      <c r="D295" s="18">
        <v>6.66</v>
      </c>
      <c r="E295" s="18">
        <v>14.6</v>
      </c>
      <c r="F295" s="18">
        <v>20.8</v>
      </c>
      <c r="G295" s="18">
        <v>5.0999999999999997E-2</v>
      </c>
      <c r="I295">
        <v>131</v>
      </c>
      <c r="J295" s="43">
        <f t="shared" si="58"/>
        <v>1.8349169999999999</v>
      </c>
      <c r="K295">
        <v>1.92</v>
      </c>
      <c r="L295" s="43">
        <f t="shared" si="59"/>
        <v>5.9462399999999999E-2</v>
      </c>
      <c r="N295" s="18">
        <v>1</v>
      </c>
      <c r="O295" s="18">
        <v>3</v>
      </c>
      <c r="P295" s="18"/>
      <c r="Q295" s="18"/>
      <c r="R295" s="18">
        <v>6</v>
      </c>
      <c r="S295" s="18">
        <v>2</v>
      </c>
      <c r="T295" s="3">
        <f t="shared" si="49"/>
        <v>24</v>
      </c>
      <c r="U295" s="3">
        <f t="shared" si="50"/>
        <v>24</v>
      </c>
      <c r="V295" s="24">
        <f t="shared" si="51"/>
        <v>0.60959999999999992</v>
      </c>
      <c r="W295" s="18">
        <v>24</v>
      </c>
      <c r="X295" s="18">
        <v>1</v>
      </c>
      <c r="Y295" s="18">
        <v>3</v>
      </c>
      <c r="Z295" s="18">
        <v>24</v>
      </c>
      <c r="AA295" s="18" t="s">
        <v>368</v>
      </c>
      <c r="AB295" s="18">
        <v>24</v>
      </c>
      <c r="AC295" s="18" t="s">
        <v>368</v>
      </c>
      <c r="AD295" s="18">
        <v>7.25</v>
      </c>
      <c r="AE295" s="18"/>
      <c r="AF295" s="18"/>
      <c r="AG295" s="18"/>
      <c r="AH295" s="18"/>
    </row>
    <row r="296" spans="1:34" hidden="1" x14ac:dyDescent="0.2">
      <c r="A296" s="19">
        <v>39282</v>
      </c>
      <c r="B296" s="22">
        <v>21</v>
      </c>
      <c r="C296" s="18">
        <v>0.56000000000000005</v>
      </c>
      <c r="D296" s="18">
        <v>6.59</v>
      </c>
      <c r="E296" s="18">
        <v>19</v>
      </c>
      <c r="F296" s="18" t="s">
        <v>20</v>
      </c>
      <c r="G296" s="18">
        <v>0.34699999999999998</v>
      </c>
      <c r="I296">
        <v>142</v>
      </c>
      <c r="J296" s="43">
        <f t="shared" si="58"/>
        <v>1.9889939999999999</v>
      </c>
      <c r="K296">
        <v>3.37</v>
      </c>
      <c r="L296" s="43">
        <f t="shared" si="59"/>
        <v>0.1043689</v>
      </c>
      <c r="N296" s="18">
        <v>1</v>
      </c>
      <c r="O296" s="18">
        <v>2</v>
      </c>
      <c r="P296" s="18">
        <v>2</v>
      </c>
      <c r="Q296" s="18"/>
      <c r="R296" s="18">
        <v>6</v>
      </c>
      <c r="S296" s="18" t="s">
        <v>20</v>
      </c>
      <c r="T296" s="3">
        <f t="shared" si="49"/>
        <v>33</v>
      </c>
      <c r="U296" s="3">
        <f t="shared" si="50"/>
        <v>29</v>
      </c>
      <c r="V296" s="24">
        <f t="shared" si="51"/>
        <v>0.38100000000000001</v>
      </c>
      <c r="W296" s="18">
        <v>15</v>
      </c>
      <c r="X296" s="18">
        <v>1</v>
      </c>
      <c r="Y296" s="18">
        <v>2</v>
      </c>
      <c r="Z296" s="18">
        <v>33</v>
      </c>
      <c r="AA296" s="18" t="s">
        <v>368</v>
      </c>
      <c r="AB296" s="18">
        <v>29</v>
      </c>
      <c r="AC296" s="18" t="s">
        <v>368</v>
      </c>
      <c r="AD296" s="18">
        <v>12.08</v>
      </c>
      <c r="AE296" s="18"/>
      <c r="AF296" s="18"/>
      <c r="AG296" s="18"/>
      <c r="AH296" s="18"/>
    </row>
    <row r="297" spans="1:34" hidden="1" x14ac:dyDescent="0.2">
      <c r="A297" s="19">
        <v>39294</v>
      </c>
      <c r="B297" s="22">
        <v>21</v>
      </c>
      <c r="C297" s="18">
        <v>0.64</v>
      </c>
      <c r="D297" s="18">
        <v>6.89</v>
      </c>
      <c r="E297" s="18">
        <v>47.3</v>
      </c>
      <c r="F297" s="18">
        <v>2.4</v>
      </c>
      <c r="G297" s="18">
        <v>0.105</v>
      </c>
      <c r="I297">
        <v>146</v>
      </c>
      <c r="J297" s="43">
        <f t="shared" si="58"/>
        <v>2.0450219999999999</v>
      </c>
      <c r="K297">
        <v>3.23</v>
      </c>
      <c r="L297" s="43">
        <f t="shared" si="59"/>
        <v>0.10003309999999999</v>
      </c>
      <c r="N297" s="18">
        <v>2</v>
      </c>
      <c r="O297" s="18">
        <v>2</v>
      </c>
      <c r="P297" s="18">
        <v>2</v>
      </c>
      <c r="Q297" s="18"/>
      <c r="R297" s="18">
        <v>4</v>
      </c>
      <c r="S297" s="18">
        <v>4</v>
      </c>
      <c r="T297" s="3">
        <f t="shared" si="49"/>
        <v>29</v>
      </c>
      <c r="U297" s="3">
        <f t="shared" si="50"/>
        <v>28</v>
      </c>
      <c r="V297" s="24">
        <f t="shared" si="51"/>
        <v>0.4572</v>
      </c>
      <c r="W297" s="18">
        <v>18</v>
      </c>
      <c r="X297" s="18">
        <v>1</v>
      </c>
      <c r="Y297" s="18">
        <v>1</v>
      </c>
      <c r="Z297" s="18">
        <v>29</v>
      </c>
      <c r="AA297" s="18" t="s">
        <v>368</v>
      </c>
      <c r="AB297" s="18">
        <v>28</v>
      </c>
      <c r="AC297" s="18" t="s">
        <v>368</v>
      </c>
      <c r="AD297" s="18">
        <v>9.18</v>
      </c>
      <c r="AE297" s="18"/>
      <c r="AF297" s="18"/>
      <c r="AG297" s="18"/>
      <c r="AH297" s="18"/>
    </row>
    <row r="298" spans="1:34" hidden="1" x14ac:dyDescent="0.2">
      <c r="A298" s="30">
        <v>39336</v>
      </c>
      <c r="B298" s="22">
        <v>21</v>
      </c>
      <c r="C298" s="18">
        <v>1.1000000000000001</v>
      </c>
      <c r="D298" s="31">
        <v>7.28</v>
      </c>
      <c r="E298" s="31">
        <v>43</v>
      </c>
      <c r="F298" s="31">
        <v>2.35</v>
      </c>
      <c r="G298" s="31">
        <v>0.109</v>
      </c>
      <c r="I298">
        <v>100</v>
      </c>
      <c r="J298" s="43">
        <f>(I298*14.007)*(0.001)</f>
        <v>1.4007000000000001</v>
      </c>
      <c r="K298">
        <v>2.67</v>
      </c>
      <c r="L298" s="43">
        <f>(K298*30.97)*0.001</f>
        <v>8.2689899999999997E-2</v>
      </c>
      <c r="N298" s="31">
        <v>2</v>
      </c>
      <c r="O298" s="31">
        <v>2</v>
      </c>
      <c r="P298" s="31">
        <v>3</v>
      </c>
      <c r="Q298" s="31"/>
      <c r="R298" s="31">
        <v>6</v>
      </c>
      <c r="S298" s="31">
        <v>3</v>
      </c>
      <c r="T298" s="3">
        <f t="shared" si="49"/>
        <v>29</v>
      </c>
      <c r="U298" s="3">
        <f t="shared" si="50"/>
        <v>26</v>
      </c>
      <c r="V298" s="24">
        <f t="shared" si="51"/>
        <v>0.38100000000000001</v>
      </c>
      <c r="W298" s="18">
        <v>15</v>
      </c>
      <c r="X298" s="18">
        <v>1</v>
      </c>
      <c r="Y298" s="31">
        <v>2</v>
      </c>
      <c r="Z298" s="31">
        <v>29</v>
      </c>
      <c r="AA298" s="31" t="s">
        <v>368</v>
      </c>
      <c r="AB298" s="31">
        <v>26</v>
      </c>
      <c r="AC298" s="31" t="s">
        <v>368</v>
      </c>
      <c r="AD298" s="31">
        <v>1.89</v>
      </c>
      <c r="AE298" s="31"/>
      <c r="AF298" s="31"/>
      <c r="AG298" s="29"/>
      <c r="AH298" s="18"/>
    </row>
    <row r="299" spans="1:34" hidden="1" x14ac:dyDescent="0.2">
      <c r="A299" s="30">
        <v>39350</v>
      </c>
      <c r="B299" s="22">
        <v>21</v>
      </c>
      <c r="C299" s="18">
        <v>2.59</v>
      </c>
      <c r="D299" s="31">
        <v>7.96</v>
      </c>
      <c r="E299" s="31">
        <v>36.6</v>
      </c>
      <c r="F299" s="31">
        <v>3.81</v>
      </c>
      <c r="G299" s="31">
        <v>0.15</v>
      </c>
      <c r="I299">
        <v>135</v>
      </c>
      <c r="J299" s="43">
        <f>(I299*14.007)*(0.001)</f>
        <v>1.8909449999999999</v>
      </c>
      <c r="K299">
        <v>2.46</v>
      </c>
      <c r="L299" s="43">
        <f>(K299*30.97)*0.001</f>
        <v>7.6186199999999996E-2</v>
      </c>
      <c r="N299" s="31">
        <v>4</v>
      </c>
      <c r="O299" s="31">
        <v>1</v>
      </c>
      <c r="P299" s="31">
        <v>3</v>
      </c>
      <c r="Q299" s="31"/>
      <c r="R299" s="31">
        <v>6</v>
      </c>
      <c r="S299" s="31">
        <v>1</v>
      </c>
      <c r="T299" s="3">
        <f t="shared" si="49"/>
        <v>28</v>
      </c>
      <c r="U299" s="3">
        <f t="shared" si="50"/>
        <v>23</v>
      </c>
      <c r="V299" s="24">
        <f t="shared" si="51"/>
        <v>0.4572</v>
      </c>
      <c r="W299" s="31">
        <v>18</v>
      </c>
      <c r="X299" s="31">
        <v>1</v>
      </c>
      <c r="Y299" s="31">
        <v>2</v>
      </c>
      <c r="Z299" s="31">
        <v>28</v>
      </c>
      <c r="AA299" s="31" t="s">
        <v>368</v>
      </c>
      <c r="AB299" s="31">
        <v>23</v>
      </c>
      <c r="AC299" s="31" t="s">
        <v>368</v>
      </c>
      <c r="AD299" s="18" t="s">
        <v>20</v>
      </c>
      <c r="AE299" s="31"/>
      <c r="AF299" s="29"/>
      <c r="AG299" s="31"/>
      <c r="AH299" s="18"/>
    </row>
    <row r="300" spans="1:34" hidden="1" x14ac:dyDescent="0.2">
      <c r="A300" s="30">
        <v>39364</v>
      </c>
      <c r="B300" s="22">
        <v>21</v>
      </c>
      <c r="C300" s="18">
        <v>4.5</v>
      </c>
      <c r="D300" s="18">
        <v>7.03</v>
      </c>
      <c r="E300" s="31">
        <v>42.6</v>
      </c>
      <c r="F300" s="18">
        <v>2.72</v>
      </c>
      <c r="G300" s="18">
        <v>0.03</v>
      </c>
      <c r="I300">
        <v>126</v>
      </c>
      <c r="J300" s="43">
        <f t="shared" si="58"/>
        <v>1.7648820000000001</v>
      </c>
      <c r="K300">
        <v>2.2599999999999998</v>
      </c>
      <c r="L300" s="43">
        <f t="shared" si="59"/>
        <v>6.9992200000000004E-2</v>
      </c>
      <c r="N300" s="31">
        <v>2</v>
      </c>
      <c r="O300" s="31">
        <v>3</v>
      </c>
      <c r="P300" s="31">
        <v>3</v>
      </c>
      <c r="Q300" s="31"/>
      <c r="R300" s="31">
        <v>4</v>
      </c>
      <c r="S300" s="31">
        <v>1</v>
      </c>
      <c r="T300" s="3">
        <f t="shared" si="49"/>
        <v>28</v>
      </c>
      <c r="U300" s="3">
        <f t="shared" si="50"/>
        <v>23</v>
      </c>
      <c r="V300" s="24">
        <f t="shared" si="51"/>
        <v>0.50800000000000001</v>
      </c>
      <c r="W300" s="31">
        <v>20</v>
      </c>
      <c r="X300" s="31">
        <v>1</v>
      </c>
      <c r="Y300" s="31">
        <v>3</v>
      </c>
      <c r="Z300" s="31">
        <v>28</v>
      </c>
      <c r="AA300" s="31" t="s">
        <v>368</v>
      </c>
      <c r="AB300" s="31">
        <v>23</v>
      </c>
      <c r="AC300" s="31" t="s">
        <v>368</v>
      </c>
      <c r="AD300" s="18">
        <v>10.3</v>
      </c>
      <c r="AE300" s="31"/>
      <c r="AF300" s="29"/>
      <c r="AG300" s="31"/>
      <c r="AH300" s="18"/>
    </row>
    <row r="301" spans="1:34" hidden="1" x14ac:dyDescent="0.2">
      <c r="A301" s="30">
        <v>39378</v>
      </c>
      <c r="B301" s="22">
        <v>21</v>
      </c>
      <c r="C301" s="18">
        <v>1.35</v>
      </c>
      <c r="D301" s="18">
        <v>7.02</v>
      </c>
      <c r="E301" s="31">
        <v>40</v>
      </c>
      <c r="F301" s="18">
        <v>5.45</v>
      </c>
      <c r="G301" s="18">
        <v>0.217</v>
      </c>
      <c r="I301">
        <v>159</v>
      </c>
      <c r="J301" s="43">
        <f t="shared" si="58"/>
        <v>2.2271129999999997</v>
      </c>
      <c r="K301">
        <v>2.6</v>
      </c>
      <c r="L301" s="43">
        <f t="shared" si="59"/>
        <v>8.052200000000001E-2</v>
      </c>
      <c r="N301" s="31">
        <v>2</v>
      </c>
      <c r="O301" s="31">
        <v>3</v>
      </c>
      <c r="P301" s="31">
        <v>3</v>
      </c>
      <c r="Q301" s="31"/>
      <c r="R301" s="31">
        <v>6</v>
      </c>
      <c r="S301" s="31">
        <v>1</v>
      </c>
      <c r="T301" s="3">
        <f t="shared" si="49"/>
        <v>27</v>
      </c>
      <c r="U301" s="3">
        <f t="shared" si="50"/>
        <v>21</v>
      </c>
      <c r="V301" s="24">
        <f t="shared" si="51"/>
        <v>0.50800000000000001</v>
      </c>
      <c r="W301" s="31">
        <v>20</v>
      </c>
      <c r="X301" s="31">
        <v>1</v>
      </c>
      <c r="Y301" s="31">
        <v>3</v>
      </c>
      <c r="Z301" s="31">
        <v>27</v>
      </c>
      <c r="AA301" s="31" t="s">
        <v>368</v>
      </c>
      <c r="AB301" s="31">
        <v>21</v>
      </c>
      <c r="AC301" s="31" t="s">
        <v>368</v>
      </c>
      <c r="AD301" s="18">
        <v>2.5299999999999998</v>
      </c>
      <c r="AE301" s="31"/>
      <c r="AF301" s="29"/>
      <c r="AG301" s="31"/>
      <c r="AH301" s="18"/>
    </row>
    <row r="302" spans="1:34" hidden="1" x14ac:dyDescent="0.2">
      <c r="A302" s="30">
        <v>39392</v>
      </c>
      <c r="B302" s="22">
        <v>21</v>
      </c>
      <c r="C302" s="18">
        <v>2.4</v>
      </c>
      <c r="D302" s="18">
        <v>6.76</v>
      </c>
      <c r="E302" s="31">
        <v>53.7</v>
      </c>
      <c r="F302" s="18">
        <v>1.65</v>
      </c>
      <c r="G302" s="31" t="s">
        <v>20</v>
      </c>
      <c r="I302">
        <v>204</v>
      </c>
      <c r="J302" s="43">
        <f t="shared" si="58"/>
        <v>2.8574280000000001</v>
      </c>
      <c r="K302">
        <v>1.9</v>
      </c>
      <c r="L302" s="43">
        <f t="shared" si="59"/>
        <v>5.8842999999999999E-2</v>
      </c>
      <c r="N302" s="31">
        <v>2</v>
      </c>
      <c r="O302" s="31">
        <v>3</v>
      </c>
      <c r="P302" s="31">
        <v>2</v>
      </c>
      <c r="Q302" s="31"/>
      <c r="R302" s="31">
        <v>8</v>
      </c>
      <c r="S302" s="31">
        <v>4</v>
      </c>
      <c r="T302" s="3">
        <f t="shared" si="49"/>
        <v>11</v>
      </c>
      <c r="U302" s="3">
        <f t="shared" si="50"/>
        <v>11</v>
      </c>
      <c r="V302" s="24">
        <f t="shared" si="51"/>
        <v>0.50800000000000001</v>
      </c>
      <c r="W302" s="31">
        <v>20</v>
      </c>
      <c r="X302" s="31">
        <v>1</v>
      </c>
      <c r="Y302" s="31">
        <v>2</v>
      </c>
      <c r="Z302" s="31">
        <v>11</v>
      </c>
      <c r="AA302" s="31" t="s">
        <v>368</v>
      </c>
      <c r="AB302" s="31">
        <v>11</v>
      </c>
      <c r="AC302" s="31" t="s">
        <v>368</v>
      </c>
      <c r="AD302" s="18">
        <v>3.24</v>
      </c>
      <c r="AE302" s="31"/>
      <c r="AF302" s="29"/>
      <c r="AG302" s="31"/>
      <c r="AH302" s="18"/>
    </row>
    <row r="303" spans="1:34" hidden="1" x14ac:dyDescent="0.2">
      <c r="A303" s="17">
        <v>39168</v>
      </c>
      <c r="B303" s="22">
        <v>22</v>
      </c>
      <c r="C303" s="18">
        <v>0.12</v>
      </c>
      <c r="D303" s="18">
        <v>6.4</v>
      </c>
      <c r="E303" s="18">
        <v>7.7</v>
      </c>
      <c r="F303" s="18">
        <v>5.36</v>
      </c>
      <c r="G303" s="18">
        <v>0.23499999999999999</v>
      </c>
      <c r="I303">
        <v>248</v>
      </c>
      <c r="J303" s="43">
        <f>(I303*14.007)*(0.001)</f>
        <v>3.4737360000000002</v>
      </c>
      <c r="K303">
        <v>1.83</v>
      </c>
      <c r="L303" s="43">
        <f>(K303*30.97)*0.001</f>
        <v>5.6675099999999999E-2</v>
      </c>
      <c r="N303" s="18">
        <v>1</v>
      </c>
      <c r="O303" s="18">
        <v>1</v>
      </c>
      <c r="P303" s="18">
        <v>2</v>
      </c>
      <c r="Q303" s="18"/>
      <c r="R303" s="18">
        <v>8</v>
      </c>
      <c r="S303" s="18">
        <v>1</v>
      </c>
      <c r="T303" s="3">
        <f t="shared" si="49"/>
        <v>14</v>
      </c>
      <c r="U303" s="3">
        <f t="shared" si="50"/>
        <v>12</v>
      </c>
      <c r="V303" s="24">
        <f t="shared" si="51"/>
        <v>0.38100000000000001</v>
      </c>
      <c r="W303" s="18">
        <v>15</v>
      </c>
      <c r="X303" s="18">
        <v>1</v>
      </c>
      <c r="Y303" s="18">
        <v>2</v>
      </c>
      <c r="Z303" s="18">
        <v>14</v>
      </c>
      <c r="AA303" s="18" t="s">
        <v>368</v>
      </c>
      <c r="AB303" s="18">
        <v>12</v>
      </c>
      <c r="AC303" s="18" t="s">
        <v>368</v>
      </c>
      <c r="AD303" s="18">
        <v>8.69</v>
      </c>
      <c r="AE303" s="18"/>
      <c r="AF303" s="18" t="s">
        <v>75</v>
      </c>
      <c r="AG303" s="18"/>
      <c r="AH303" s="18"/>
    </row>
    <row r="304" spans="1:34" hidden="1" x14ac:dyDescent="0.2">
      <c r="A304" s="17">
        <v>39196</v>
      </c>
      <c r="B304" s="22">
        <v>22</v>
      </c>
      <c r="C304" s="18">
        <v>0.13</v>
      </c>
      <c r="D304" s="18">
        <v>6.2</v>
      </c>
      <c r="E304" s="18">
        <v>8.8000000000000007</v>
      </c>
      <c r="F304" s="18">
        <v>3.06</v>
      </c>
      <c r="G304" s="18">
        <v>0.15</v>
      </c>
      <c r="I304">
        <v>220</v>
      </c>
      <c r="J304" s="43">
        <f>(I304*14.007)*(0.001)</f>
        <v>3.0815399999999999</v>
      </c>
      <c r="K304">
        <v>2.09</v>
      </c>
      <c r="L304" s="43">
        <f>(K304*30.97)*0.001</f>
        <v>6.4727300000000002E-2</v>
      </c>
      <c r="N304" s="18">
        <v>1</v>
      </c>
      <c r="O304" s="18">
        <v>1</v>
      </c>
      <c r="P304" s="18">
        <v>3</v>
      </c>
      <c r="Q304" s="18"/>
      <c r="R304" s="18">
        <v>4</v>
      </c>
      <c r="S304" s="18">
        <v>1</v>
      </c>
      <c r="T304" s="3">
        <f t="shared" si="49"/>
        <v>18</v>
      </c>
      <c r="U304" s="3">
        <f t="shared" si="50"/>
        <v>15</v>
      </c>
      <c r="V304" s="24">
        <f t="shared" si="51"/>
        <v>0.38100000000000001</v>
      </c>
      <c r="W304" s="18">
        <v>15</v>
      </c>
      <c r="X304" s="18">
        <v>1</v>
      </c>
      <c r="Y304" s="18">
        <v>2</v>
      </c>
      <c r="Z304" s="18">
        <v>18</v>
      </c>
      <c r="AA304" s="18" t="s">
        <v>368</v>
      </c>
      <c r="AB304" s="18">
        <v>15</v>
      </c>
      <c r="AC304" s="18" t="s">
        <v>368</v>
      </c>
      <c r="AD304" s="18">
        <v>8.08</v>
      </c>
      <c r="AE304" s="18"/>
      <c r="AF304" s="18"/>
      <c r="AG304" s="18"/>
      <c r="AH304" s="18"/>
    </row>
    <row r="305" spans="1:34" hidden="1" x14ac:dyDescent="0.2">
      <c r="A305" s="17">
        <v>39210</v>
      </c>
      <c r="B305" s="22">
        <v>22</v>
      </c>
      <c r="C305" s="18">
        <v>0.31</v>
      </c>
      <c r="D305" s="18">
        <v>6.84</v>
      </c>
      <c r="E305" s="18">
        <v>9.6</v>
      </c>
      <c r="F305" s="18">
        <v>3.77</v>
      </c>
      <c r="G305" s="18">
        <v>0.13900000000000001</v>
      </c>
      <c r="I305">
        <v>194</v>
      </c>
      <c r="J305" s="43">
        <f>(I305*14.007)*(0.001)</f>
        <v>2.7173579999999999</v>
      </c>
      <c r="K305">
        <v>2.21</v>
      </c>
      <c r="L305" s="43">
        <f>(K305*30.97)*0.001</f>
        <v>6.8443699999999996E-2</v>
      </c>
      <c r="N305" s="18">
        <v>2</v>
      </c>
      <c r="O305" s="18">
        <v>3</v>
      </c>
      <c r="P305" s="18"/>
      <c r="Q305" s="18"/>
      <c r="R305" s="18">
        <v>1</v>
      </c>
      <c r="S305" s="18">
        <v>1</v>
      </c>
      <c r="T305" s="3">
        <f t="shared" si="49"/>
        <v>23</v>
      </c>
      <c r="U305" s="3">
        <f t="shared" si="50"/>
        <v>18</v>
      </c>
      <c r="V305" s="24">
        <f t="shared" si="51"/>
        <v>0.4572</v>
      </c>
      <c r="W305" s="18">
        <v>18</v>
      </c>
      <c r="X305" s="18" t="s">
        <v>20</v>
      </c>
      <c r="Y305" s="18">
        <v>2</v>
      </c>
      <c r="Z305" s="18">
        <v>23</v>
      </c>
      <c r="AA305" s="18" t="s">
        <v>368</v>
      </c>
      <c r="AB305" s="18">
        <v>18</v>
      </c>
      <c r="AC305" s="18" t="s">
        <v>368</v>
      </c>
      <c r="AD305" s="18">
        <v>7.74</v>
      </c>
      <c r="AE305" s="18"/>
      <c r="AF305" s="18"/>
      <c r="AG305" s="18"/>
      <c r="AH305" s="18"/>
    </row>
    <row r="306" spans="1:34" hidden="1" x14ac:dyDescent="0.2">
      <c r="A306" s="17">
        <v>39224</v>
      </c>
      <c r="B306" s="22">
        <v>22</v>
      </c>
      <c r="C306" s="18">
        <v>1.94</v>
      </c>
      <c r="D306" s="18">
        <v>6.51</v>
      </c>
      <c r="E306" s="18">
        <v>5.9</v>
      </c>
      <c r="F306" s="18">
        <v>6.9</v>
      </c>
      <c r="G306" s="18">
        <v>0.109</v>
      </c>
      <c r="I306">
        <v>137</v>
      </c>
      <c r="J306" s="43">
        <f>(I306*14.007)*(0.001)</f>
        <v>1.9189590000000001</v>
      </c>
      <c r="K306">
        <v>1.71</v>
      </c>
      <c r="L306" s="43">
        <f>(K306*30.97)*0.001</f>
        <v>5.2958700000000004E-2</v>
      </c>
      <c r="N306" s="18">
        <v>1</v>
      </c>
      <c r="O306" s="18">
        <v>1</v>
      </c>
      <c r="P306" s="18">
        <v>1</v>
      </c>
      <c r="Q306" s="18"/>
      <c r="R306" s="18" t="s">
        <v>20</v>
      </c>
      <c r="S306" s="18">
        <v>1</v>
      </c>
      <c r="T306" s="3">
        <f t="shared" si="49"/>
        <v>12</v>
      </c>
      <c r="U306" s="3">
        <f t="shared" si="50"/>
        <v>20</v>
      </c>
      <c r="V306" s="24">
        <f t="shared" si="51"/>
        <v>0.27939999999999998</v>
      </c>
      <c r="W306" s="18">
        <v>11</v>
      </c>
      <c r="X306" s="18">
        <v>1</v>
      </c>
      <c r="Y306" s="18">
        <v>1</v>
      </c>
      <c r="Z306" s="18">
        <v>12</v>
      </c>
      <c r="AA306" s="18" t="s">
        <v>368</v>
      </c>
      <c r="AB306" s="18">
        <v>20</v>
      </c>
      <c r="AC306" s="18" t="s">
        <v>368</v>
      </c>
      <c r="AD306" s="18">
        <v>7.43</v>
      </c>
      <c r="AE306" s="18"/>
      <c r="AF306" s="18"/>
      <c r="AG306" s="18" t="s">
        <v>197</v>
      </c>
      <c r="AH306" s="18"/>
    </row>
    <row r="307" spans="1:34" hidden="1" x14ac:dyDescent="0.2">
      <c r="A307" s="17">
        <v>39252</v>
      </c>
      <c r="B307" s="22">
        <v>22</v>
      </c>
      <c r="C307" s="18">
        <v>1</v>
      </c>
      <c r="D307" s="18">
        <v>7.04</v>
      </c>
      <c r="E307" s="18">
        <v>10.5</v>
      </c>
      <c r="F307" s="18">
        <v>2.81</v>
      </c>
      <c r="G307" s="18">
        <v>0.18</v>
      </c>
      <c r="I307">
        <v>124</v>
      </c>
      <c r="J307" s="43">
        <f t="shared" ref="J307:J316" si="60">(I307*14.007)*(0.001)</f>
        <v>1.7368680000000001</v>
      </c>
      <c r="K307">
        <v>2.11</v>
      </c>
      <c r="L307" s="43">
        <f t="shared" ref="L307:L316" si="61">(K307*30.97)*0.001</f>
        <v>6.5346699999999994E-2</v>
      </c>
      <c r="N307" s="18"/>
      <c r="O307" s="18">
        <v>1</v>
      </c>
      <c r="P307" s="18">
        <v>2</v>
      </c>
      <c r="Q307" s="18"/>
      <c r="R307" s="18">
        <v>5</v>
      </c>
      <c r="S307" s="18">
        <v>1</v>
      </c>
      <c r="T307" s="3">
        <f t="shared" si="49"/>
        <v>33</v>
      </c>
      <c r="U307" s="3">
        <f t="shared" si="50"/>
        <v>26</v>
      </c>
      <c r="V307" s="24">
        <f t="shared" si="51"/>
        <v>0.30479999999999996</v>
      </c>
      <c r="W307" s="18">
        <v>12</v>
      </c>
      <c r="X307" s="18">
        <v>1</v>
      </c>
      <c r="Y307" s="18">
        <v>2</v>
      </c>
      <c r="Z307" s="18">
        <v>33</v>
      </c>
      <c r="AA307" s="18" t="s">
        <v>368</v>
      </c>
      <c r="AB307" s="18">
        <v>26</v>
      </c>
      <c r="AC307" s="18" t="s">
        <v>368</v>
      </c>
      <c r="AD307" s="18">
        <v>6.29</v>
      </c>
      <c r="AE307" s="18"/>
      <c r="AF307" s="18"/>
      <c r="AG307" s="18"/>
      <c r="AH307" s="18"/>
    </row>
    <row r="308" spans="1:34" hidden="1" x14ac:dyDescent="0.2">
      <c r="A308" s="19">
        <v>39268</v>
      </c>
      <c r="B308" s="22">
        <v>22</v>
      </c>
      <c r="C308" s="18">
        <v>3.36</v>
      </c>
      <c r="D308" s="18">
        <v>7.18</v>
      </c>
      <c r="E308" s="18">
        <v>11</v>
      </c>
      <c r="F308" s="18">
        <v>26.4</v>
      </c>
      <c r="G308" s="18">
        <v>0.11600000000000001</v>
      </c>
      <c r="I308">
        <v>87.8</v>
      </c>
      <c r="J308" s="43">
        <f t="shared" si="60"/>
        <v>1.2298145999999999</v>
      </c>
      <c r="K308">
        <v>1.66</v>
      </c>
      <c r="L308" s="43">
        <f t="shared" si="61"/>
        <v>5.1410199999999996E-2</v>
      </c>
      <c r="N308" s="18">
        <v>2</v>
      </c>
      <c r="O308" s="18">
        <v>3</v>
      </c>
      <c r="P308" s="18">
        <v>3</v>
      </c>
      <c r="Q308" s="18"/>
      <c r="R308" s="18">
        <v>6</v>
      </c>
      <c r="S308" s="18">
        <v>2</v>
      </c>
      <c r="T308" s="3">
        <f t="shared" si="49"/>
        <v>26</v>
      </c>
      <c r="U308" s="3">
        <f t="shared" si="50"/>
        <v>26</v>
      </c>
      <c r="V308" s="24">
        <f t="shared" si="51"/>
        <v>0.4572</v>
      </c>
      <c r="W308" s="18">
        <v>18</v>
      </c>
      <c r="X308" s="18">
        <v>1</v>
      </c>
      <c r="Y308" s="18">
        <v>3</v>
      </c>
      <c r="Z308" s="18">
        <v>26</v>
      </c>
      <c r="AA308" s="18" t="s">
        <v>368</v>
      </c>
      <c r="AB308" s="18">
        <v>26</v>
      </c>
      <c r="AC308" s="18" t="s">
        <v>368</v>
      </c>
      <c r="AD308" s="18">
        <v>6.86</v>
      </c>
      <c r="AE308" s="18"/>
      <c r="AF308" s="18"/>
      <c r="AG308" s="18"/>
      <c r="AH308" s="18"/>
    </row>
    <row r="309" spans="1:34" hidden="1" x14ac:dyDescent="0.2">
      <c r="A309" s="19">
        <v>39282</v>
      </c>
      <c r="B309" s="22">
        <v>22</v>
      </c>
      <c r="C309" s="18">
        <v>4.3</v>
      </c>
      <c r="D309" s="18">
        <v>7.59</v>
      </c>
      <c r="E309" s="18">
        <v>15.8</v>
      </c>
      <c r="F309" s="18" t="s">
        <v>20</v>
      </c>
      <c r="G309" s="18">
        <v>9.6000000000000002E-2</v>
      </c>
      <c r="I309">
        <v>61.7</v>
      </c>
      <c r="J309" s="43">
        <f t="shared" si="60"/>
        <v>0.86423190000000005</v>
      </c>
      <c r="K309">
        <v>1.58</v>
      </c>
      <c r="L309" s="43">
        <f t="shared" si="61"/>
        <v>4.89326E-2</v>
      </c>
      <c r="N309" s="18">
        <v>1</v>
      </c>
      <c r="O309" s="18">
        <v>1</v>
      </c>
      <c r="P309" s="18">
        <v>1</v>
      </c>
      <c r="Q309" s="18"/>
      <c r="R309" s="18" t="s">
        <v>20</v>
      </c>
      <c r="S309" s="18">
        <v>1</v>
      </c>
      <c r="T309" s="3">
        <f t="shared" si="49"/>
        <v>28</v>
      </c>
      <c r="U309" s="3">
        <f t="shared" si="50"/>
        <v>27</v>
      </c>
      <c r="V309" s="24">
        <f t="shared" si="51"/>
        <v>0.30479999999999996</v>
      </c>
      <c r="W309" s="18">
        <v>12</v>
      </c>
      <c r="X309" s="18">
        <v>1</v>
      </c>
      <c r="Y309" s="18">
        <v>1</v>
      </c>
      <c r="Z309" s="18">
        <v>28</v>
      </c>
      <c r="AA309" s="18" t="s">
        <v>368</v>
      </c>
      <c r="AB309" s="18">
        <v>27</v>
      </c>
      <c r="AC309" s="18" t="s">
        <v>368</v>
      </c>
      <c r="AD309" s="18">
        <v>9.4</v>
      </c>
      <c r="AE309" s="18"/>
      <c r="AF309" s="18"/>
      <c r="AG309" s="18"/>
      <c r="AH309" s="18"/>
    </row>
    <row r="310" spans="1:34" hidden="1" x14ac:dyDescent="0.2">
      <c r="A310" s="19">
        <v>39294</v>
      </c>
      <c r="B310" s="22">
        <v>22</v>
      </c>
      <c r="C310" s="18">
        <v>3.83</v>
      </c>
      <c r="D310" s="18">
        <v>6.32</v>
      </c>
      <c r="E310" s="18">
        <v>9.3000000000000007</v>
      </c>
      <c r="F310" s="18">
        <v>6.58</v>
      </c>
      <c r="G310" s="18">
        <v>0.16400000000000001</v>
      </c>
      <c r="I310">
        <v>69</v>
      </c>
      <c r="J310" s="43">
        <f t="shared" si="60"/>
        <v>0.96648299999999998</v>
      </c>
      <c r="K310">
        <v>1.65</v>
      </c>
      <c r="L310" s="43">
        <f t="shared" si="61"/>
        <v>5.11005E-2</v>
      </c>
      <c r="N310" s="18">
        <v>2</v>
      </c>
      <c r="O310" s="18">
        <v>7</v>
      </c>
      <c r="P310" s="18">
        <v>1</v>
      </c>
      <c r="Q310" s="18"/>
      <c r="R310" s="18" t="s">
        <v>20</v>
      </c>
      <c r="S310" s="18">
        <v>2</v>
      </c>
      <c r="T310" s="3">
        <f t="shared" si="49"/>
        <v>21</v>
      </c>
      <c r="U310" s="3">
        <f t="shared" si="50"/>
        <v>28</v>
      </c>
      <c r="V310" s="24">
        <f t="shared" si="51"/>
        <v>0.30479999999999996</v>
      </c>
      <c r="W310" s="18">
        <v>12</v>
      </c>
      <c r="X310" s="18">
        <v>1</v>
      </c>
      <c r="Y310" s="18">
        <v>1</v>
      </c>
      <c r="Z310" s="18">
        <v>21</v>
      </c>
      <c r="AA310" s="18" t="s">
        <v>368</v>
      </c>
      <c r="AB310" s="18">
        <v>28</v>
      </c>
      <c r="AC310" s="18" t="s">
        <v>368</v>
      </c>
      <c r="AD310" s="18">
        <v>6.61</v>
      </c>
      <c r="AE310" s="18"/>
      <c r="AF310" s="18"/>
      <c r="AG310" s="18"/>
      <c r="AH310" s="18"/>
    </row>
    <row r="311" spans="1:34" hidden="1" x14ac:dyDescent="0.2">
      <c r="A311" s="19">
        <v>39308</v>
      </c>
      <c r="B311" s="22">
        <v>22</v>
      </c>
      <c r="C311" s="18">
        <v>2.67</v>
      </c>
      <c r="D311" s="18">
        <v>6.81</v>
      </c>
      <c r="E311" s="18">
        <v>16.7</v>
      </c>
      <c r="F311" s="18">
        <v>4.0199999999999996</v>
      </c>
      <c r="G311" s="18">
        <v>0.13700000000000001</v>
      </c>
      <c r="I311">
        <v>64</v>
      </c>
      <c r="J311" s="43">
        <f t="shared" si="60"/>
        <v>0.89644800000000002</v>
      </c>
      <c r="K311">
        <v>1.73</v>
      </c>
      <c r="L311" s="43">
        <f t="shared" si="61"/>
        <v>5.3578100000000003E-2</v>
      </c>
      <c r="N311" s="18">
        <v>3</v>
      </c>
      <c r="O311" s="18">
        <v>1</v>
      </c>
      <c r="P311" s="18">
        <v>2</v>
      </c>
      <c r="Q311" s="18"/>
      <c r="R311" s="18">
        <v>1</v>
      </c>
      <c r="S311" s="18">
        <v>1</v>
      </c>
      <c r="T311" s="3">
        <f t="shared" si="49"/>
        <v>28</v>
      </c>
      <c r="U311" s="3">
        <f t="shared" si="50"/>
        <v>29</v>
      </c>
      <c r="V311" s="24">
        <f t="shared" si="51"/>
        <v>0.38100000000000001</v>
      </c>
      <c r="W311" s="18">
        <v>15</v>
      </c>
      <c r="X311" s="18">
        <v>1</v>
      </c>
      <c r="Y311" s="18">
        <v>2</v>
      </c>
      <c r="Z311" s="18">
        <v>28</v>
      </c>
      <c r="AA311" s="18" t="s">
        <v>368</v>
      </c>
      <c r="AB311" s="18">
        <v>29</v>
      </c>
      <c r="AC311" s="18" t="s">
        <v>368</v>
      </c>
      <c r="AD311" s="18">
        <v>7.3</v>
      </c>
      <c r="AE311" s="18"/>
      <c r="AF311" s="18"/>
      <c r="AG311" s="18"/>
      <c r="AH311" s="18"/>
    </row>
    <row r="312" spans="1:34" hidden="1" x14ac:dyDescent="0.2">
      <c r="A312" s="19">
        <v>39322</v>
      </c>
      <c r="B312" s="22">
        <v>22</v>
      </c>
      <c r="C312" s="18">
        <v>4.78</v>
      </c>
      <c r="D312" s="18">
        <v>9.93</v>
      </c>
      <c r="E312" s="18">
        <v>12.5</v>
      </c>
      <c r="F312" s="18">
        <v>6.05</v>
      </c>
      <c r="G312" s="18">
        <v>9.0999999999999998E-2</v>
      </c>
      <c r="I312">
        <v>61.9</v>
      </c>
      <c r="J312" s="43">
        <f t="shared" si="60"/>
        <v>0.86703330000000001</v>
      </c>
      <c r="K312">
        <v>1.67</v>
      </c>
      <c r="L312" s="43">
        <f t="shared" si="61"/>
        <v>5.1719899999999999E-2</v>
      </c>
      <c r="N312" s="18">
        <v>1</v>
      </c>
      <c r="O312" s="18">
        <v>1</v>
      </c>
      <c r="P312" s="18">
        <v>1</v>
      </c>
      <c r="Q312" s="18"/>
      <c r="R312" s="18" t="s">
        <v>20</v>
      </c>
      <c r="S312" s="18">
        <v>1</v>
      </c>
      <c r="T312" s="3">
        <f t="shared" si="49"/>
        <v>20</v>
      </c>
      <c r="U312" s="3">
        <f t="shared" si="50"/>
        <v>26</v>
      </c>
      <c r="V312" s="24">
        <f t="shared" si="51"/>
        <v>0.38100000000000001</v>
      </c>
      <c r="W312" s="18">
        <v>15</v>
      </c>
      <c r="X312" s="18">
        <v>1</v>
      </c>
      <c r="Y312" s="18">
        <v>1</v>
      </c>
      <c r="Z312" s="18">
        <v>20</v>
      </c>
      <c r="AA312" s="18" t="s">
        <v>368</v>
      </c>
      <c r="AB312" s="18">
        <v>26</v>
      </c>
      <c r="AC312" s="18" t="s">
        <v>368</v>
      </c>
      <c r="AD312" s="18">
        <v>2.82</v>
      </c>
      <c r="AE312" s="18"/>
      <c r="AF312" s="18"/>
      <c r="AG312" s="18"/>
      <c r="AH312" s="18"/>
    </row>
    <row r="313" spans="1:34" hidden="1" x14ac:dyDescent="0.2">
      <c r="A313" s="19">
        <v>39336</v>
      </c>
      <c r="B313" s="22">
        <v>22</v>
      </c>
      <c r="C313" s="18">
        <v>6.09</v>
      </c>
      <c r="D313" s="18">
        <v>7.6</v>
      </c>
      <c r="E313" s="18">
        <v>13</v>
      </c>
      <c r="F313" s="18">
        <v>6.99</v>
      </c>
      <c r="G313" s="18">
        <v>0.153</v>
      </c>
      <c r="I313">
        <v>57.3</v>
      </c>
      <c r="J313" s="43">
        <f t="shared" si="60"/>
        <v>0.80260109999999996</v>
      </c>
      <c r="K313">
        <v>1.76</v>
      </c>
      <c r="L313" s="43">
        <f t="shared" si="61"/>
        <v>5.4507199999999999E-2</v>
      </c>
      <c r="N313" s="18">
        <v>1</v>
      </c>
      <c r="O313" s="18">
        <v>1</v>
      </c>
      <c r="P313" s="18">
        <v>3</v>
      </c>
      <c r="Q313" s="18"/>
      <c r="R313" s="18">
        <v>6</v>
      </c>
      <c r="S313" s="18">
        <v>1</v>
      </c>
      <c r="T313" s="3">
        <f t="shared" si="49"/>
        <v>31</v>
      </c>
      <c r="U313" s="3">
        <f t="shared" si="50"/>
        <v>27</v>
      </c>
      <c r="V313" s="24">
        <f t="shared" si="51"/>
        <v>0.4572</v>
      </c>
      <c r="W313" s="18">
        <v>18</v>
      </c>
      <c r="X313" s="18">
        <v>1</v>
      </c>
      <c r="Y313" s="18">
        <v>2</v>
      </c>
      <c r="Z313" s="18">
        <v>31</v>
      </c>
      <c r="AA313" s="18" t="s">
        <v>368</v>
      </c>
      <c r="AB313" s="18">
        <v>27</v>
      </c>
      <c r="AC313" s="18" t="s">
        <v>368</v>
      </c>
      <c r="AD313" s="18">
        <v>0.37</v>
      </c>
      <c r="AE313" s="18"/>
      <c r="AF313" s="18"/>
      <c r="AG313" s="18"/>
      <c r="AH313" s="18"/>
    </row>
    <row r="314" spans="1:34" hidden="1" x14ac:dyDescent="0.2">
      <c r="A314" s="19">
        <v>39350</v>
      </c>
      <c r="B314" s="22">
        <v>22</v>
      </c>
      <c r="C314" s="18">
        <v>4.42</v>
      </c>
      <c r="D314" s="18">
        <v>6.44</v>
      </c>
      <c r="E314" s="18">
        <v>10.8</v>
      </c>
      <c r="F314" s="18">
        <v>6.16</v>
      </c>
      <c r="G314" s="18">
        <v>0.155</v>
      </c>
      <c r="I314">
        <v>85.8</v>
      </c>
      <c r="J314" s="43">
        <f t="shared" si="60"/>
        <v>1.2018006000000001</v>
      </c>
      <c r="K314">
        <v>2.0099999999999998</v>
      </c>
      <c r="L314" s="43">
        <f t="shared" si="61"/>
        <v>6.2249699999999991E-2</v>
      </c>
      <c r="N314" s="18">
        <v>2</v>
      </c>
      <c r="O314" s="18">
        <v>1</v>
      </c>
      <c r="P314" s="18">
        <v>1</v>
      </c>
      <c r="Q314" s="18"/>
      <c r="R314" s="18" t="s">
        <v>20</v>
      </c>
      <c r="S314" s="18">
        <v>1</v>
      </c>
      <c r="T314" s="3">
        <f t="shared" si="49"/>
        <v>13</v>
      </c>
      <c r="U314" s="3">
        <f t="shared" si="50"/>
        <v>2</v>
      </c>
      <c r="V314" s="24">
        <f t="shared" si="51"/>
        <v>0.53339999999999999</v>
      </c>
      <c r="W314" s="18">
        <v>21</v>
      </c>
      <c r="X314" s="18">
        <v>1</v>
      </c>
      <c r="Y314" s="18">
        <v>2</v>
      </c>
      <c r="Z314" s="18">
        <v>13</v>
      </c>
      <c r="AA314" s="18" t="s">
        <v>368</v>
      </c>
      <c r="AB314" s="18">
        <v>2</v>
      </c>
      <c r="AC314" s="18" t="s">
        <v>368</v>
      </c>
      <c r="AD314" s="18" t="s">
        <v>20</v>
      </c>
      <c r="AE314" s="18"/>
      <c r="AF314" s="18"/>
      <c r="AG314" s="18"/>
      <c r="AH314" s="18"/>
    </row>
    <row r="315" spans="1:34" hidden="1" x14ac:dyDescent="0.2">
      <c r="A315" s="19">
        <v>39364</v>
      </c>
      <c r="B315" s="22">
        <v>22</v>
      </c>
      <c r="C315" s="18">
        <v>0.09</v>
      </c>
      <c r="D315" s="18">
        <v>6.96</v>
      </c>
      <c r="E315" s="18">
        <v>2.8</v>
      </c>
      <c r="F315" s="18">
        <v>5.72</v>
      </c>
      <c r="G315" s="18">
        <v>9.7000000000000003E-2</v>
      </c>
      <c r="I315">
        <v>93.4</v>
      </c>
      <c r="J315" s="43">
        <f t="shared" si="60"/>
        <v>1.3082537999999999</v>
      </c>
      <c r="K315">
        <v>1.79</v>
      </c>
      <c r="L315" s="43">
        <f t="shared" si="61"/>
        <v>5.5436299999999994E-2</v>
      </c>
      <c r="N315" s="18">
        <v>4</v>
      </c>
      <c r="O315" s="18">
        <v>1</v>
      </c>
      <c r="P315" s="18">
        <v>1</v>
      </c>
      <c r="Q315" s="18"/>
      <c r="R315" s="18" t="s">
        <v>20</v>
      </c>
      <c r="S315" s="18">
        <v>1</v>
      </c>
      <c r="T315" s="3">
        <f t="shared" si="49"/>
        <v>27</v>
      </c>
      <c r="U315" s="3">
        <f t="shared" si="50"/>
        <v>24</v>
      </c>
      <c r="V315" s="24">
        <f t="shared" si="51"/>
        <v>0.53339999999999999</v>
      </c>
      <c r="W315" s="18">
        <v>21</v>
      </c>
      <c r="X315" s="18">
        <v>1</v>
      </c>
      <c r="Y315" s="18">
        <v>1</v>
      </c>
      <c r="Z315" s="18">
        <v>27</v>
      </c>
      <c r="AA315" s="18" t="s">
        <v>368</v>
      </c>
      <c r="AB315" s="18">
        <v>24</v>
      </c>
      <c r="AC315" s="18" t="s">
        <v>368</v>
      </c>
      <c r="AD315" s="18">
        <v>8.35</v>
      </c>
      <c r="AE315" s="18"/>
      <c r="AF315" s="18"/>
      <c r="AG315" s="18"/>
      <c r="AH315" s="18"/>
    </row>
    <row r="316" spans="1:34" hidden="1" x14ac:dyDescent="0.2">
      <c r="A316" s="19">
        <v>39378</v>
      </c>
      <c r="B316" s="22">
        <v>22</v>
      </c>
      <c r="C316" s="18">
        <v>7.54</v>
      </c>
      <c r="D316" s="18">
        <v>6.8</v>
      </c>
      <c r="E316" s="18">
        <v>15.3</v>
      </c>
      <c r="F316" s="18">
        <v>9.34</v>
      </c>
      <c r="G316" s="18">
        <v>7.0000000000000007E-2</v>
      </c>
      <c r="I316">
        <v>71.900000000000006</v>
      </c>
      <c r="J316" s="43">
        <f t="shared" si="60"/>
        <v>1.0071033</v>
      </c>
      <c r="K316">
        <v>1.66</v>
      </c>
      <c r="L316" s="43">
        <f t="shared" si="61"/>
        <v>5.1410199999999996E-2</v>
      </c>
      <c r="N316" s="18">
        <v>1</v>
      </c>
      <c r="O316" s="18">
        <v>2</v>
      </c>
      <c r="P316" s="18">
        <v>3</v>
      </c>
      <c r="Q316" s="18"/>
      <c r="R316" s="18">
        <v>5</v>
      </c>
      <c r="S316" s="18">
        <v>1</v>
      </c>
      <c r="T316" s="3">
        <f t="shared" si="49"/>
        <v>25</v>
      </c>
      <c r="U316" s="3">
        <f t="shared" si="50"/>
        <v>22</v>
      </c>
      <c r="V316" s="24">
        <f t="shared" si="51"/>
        <v>0.60959999999999992</v>
      </c>
      <c r="W316" s="18">
        <v>24</v>
      </c>
      <c r="X316" s="18">
        <v>1</v>
      </c>
      <c r="Y316" s="18">
        <v>3</v>
      </c>
      <c r="Z316" s="18">
        <v>25</v>
      </c>
      <c r="AA316" s="18" t="s">
        <v>368</v>
      </c>
      <c r="AB316" s="18">
        <v>22</v>
      </c>
      <c r="AC316" s="18" t="s">
        <v>368</v>
      </c>
      <c r="AD316" s="18">
        <v>1.38</v>
      </c>
      <c r="AE316" s="18"/>
      <c r="AF316" s="18"/>
      <c r="AG316" s="18"/>
      <c r="AH316" s="18"/>
    </row>
    <row r="317" spans="1:34" hidden="1" x14ac:dyDescent="0.2">
      <c r="A317" s="17">
        <v>39168</v>
      </c>
      <c r="B317" s="22">
        <v>23</v>
      </c>
      <c r="C317" s="18">
        <v>1.19</v>
      </c>
      <c r="D317" s="18">
        <v>5.53</v>
      </c>
      <c r="E317" s="18">
        <v>10.7</v>
      </c>
      <c r="F317" s="18">
        <v>8.2899999999999991</v>
      </c>
      <c r="G317" s="18">
        <v>0.23899999999999999</v>
      </c>
      <c r="N317" s="18">
        <v>2</v>
      </c>
      <c r="O317" s="18">
        <v>2</v>
      </c>
      <c r="P317" s="18">
        <v>3</v>
      </c>
      <c r="Q317" s="18"/>
      <c r="R317" s="18">
        <v>7</v>
      </c>
      <c r="S317" s="18">
        <v>1</v>
      </c>
      <c r="T317" s="3">
        <f t="shared" si="49"/>
        <v>25</v>
      </c>
      <c r="U317" s="3">
        <f t="shared" si="50"/>
        <v>15</v>
      </c>
      <c r="V317" s="24">
        <f t="shared" si="51"/>
        <v>0.30479999999999996</v>
      </c>
      <c r="W317" s="18">
        <v>12</v>
      </c>
      <c r="X317" s="18">
        <v>1</v>
      </c>
      <c r="Y317" s="18">
        <v>1</v>
      </c>
      <c r="Z317" s="18">
        <v>25</v>
      </c>
      <c r="AA317" s="18" t="s">
        <v>368</v>
      </c>
      <c r="AB317" s="18">
        <v>15</v>
      </c>
      <c r="AC317" s="18" t="s">
        <v>368</v>
      </c>
      <c r="AD317" s="18">
        <v>9.3000000000000007</v>
      </c>
      <c r="AE317" s="18"/>
      <c r="AF317" s="18" t="s">
        <v>77</v>
      </c>
      <c r="AG317" s="18"/>
      <c r="AH317" s="18"/>
    </row>
    <row r="318" spans="1:34" hidden="1" x14ac:dyDescent="0.2">
      <c r="A318" s="17">
        <v>39182</v>
      </c>
      <c r="B318" s="22">
        <v>23</v>
      </c>
      <c r="C318" s="18">
        <v>1.02</v>
      </c>
      <c r="D318" s="18">
        <v>5.43</v>
      </c>
      <c r="E318" s="18">
        <v>8.6999999999999993</v>
      </c>
      <c r="F318" s="18">
        <v>7.42</v>
      </c>
      <c r="G318" s="18">
        <v>0.16400000000000001</v>
      </c>
      <c r="I318">
        <v>222</v>
      </c>
      <c r="J318" s="43">
        <f t="shared" ref="J318:J335" si="62">(I318*14.007)*(0.001)</f>
        <v>3.1095540000000002</v>
      </c>
      <c r="K318">
        <v>2.08</v>
      </c>
      <c r="L318" s="43">
        <f t="shared" ref="L318:L335" si="63">(K318*30.97)*0.001</f>
        <v>6.4417599999999992E-2</v>
      </c>
      <c r="N318" s="18">
        <v>2</v>
      </c>
      <c r="O318" s="18">
        <v>2</v>
      </c>
      <c r="P318" s="18">
        <v>2</v>
      </c>
      <c r="Q318" s="18"/>
      <c r="R318" s="18">
        <v>8</v>
      </c>
      <c r="S318" s="18">
        <v>1</v>
      </c>
      <c r="T318" s="3">
        <f t="shared" si="49"/>
        <v>9</v>
      </c>
      <c r="U318" s="3">
        <f t="shared" si="50"/>
        <v>10</v>
      </c>
      <c r="V318" s="24">
        <f t="shared" si="51"/>
        <v>0.38100000000000001</v>
      </c>
      <c r="W318" s="18">
        <v>15</v>
      </c>
      <c r="X318" s="18">
        <v>1</v>
      </c>
      <c r="Y318" s="18">
        <v>1</v>
      </c>
      <c r="Z318" s="18">
        <v>9</v>
      </c>
      <c r="AA318" s="18" t="s">
        <v>368</v>
      </c>
      <c r="AB318" s="18">
        <v>10</v>
      </c>
      <c r="AC318" s="18" t="s">
        <v>368</v>
      </c>
      <c r="AD318" s="18">
        <v>8.93</v>
      </c>
      <c r="AE318" s="18"/>
      <c r="AF318" s="18"/>
      <c r="AG318" s="18" t="s">
        <v>92</v>
      </c>
      <c r="AH318" s="18"/>
    </row>
    <row r="319" spans="1:34" hidden="1" x14ac:dyDescent="0.2">
      <c r="A319" s="17">
        <v>39196</v>
      </c>
      <c r="B319" s="22">
        <v>23</v>
      </c>
      <c r="C319" s="18">
        <v>0.56000000000000005</v>
      </c>
      <c r="D319" s="18">
        <v>6.06</v>
      </c>
      <c r="E319" s="18">
        <v>11.5</v>
      </c>
      <c r="F319" s="18">
        <v>5.08</v>
      </c>
      <c r="G319" s="18">
        <v>0.186</v>
      </c>
      <c r="I319">
        <v>249</v>
      </c>
      <c r="J319" s="43">
        <f t="shared" si="62"/>
        <v>3.487743</v>
      </c>
      <c r="K319">
        <v>2.57</v>
      </c>
      <c r="L319" s="43">
        <f t="shared" si="63"/>
        <v>7.9592899999999994E-2</v>
      </c>
      <c r="N319" s="18">
        <v>2</v>
      </c>
      <c r="O319" s="18">
        <v>2</v>
      </c>
      <c r="P319" s="18">
        <v>2</v>
      </c>
      <c r="Q319" s="18"/>
      <c r="R319" s="18">
        <v>8</v>
      </c>
      <c r="S319" s="18">
        <v>1</v>
      </c>
      <c r="T319" s="3">
        <f t="shared" si="49"/>
        <v>26</v>
      </c>
      <c r="U319" s="3">
        <f t="shared" si="50"/>
        <v>18</v>
      </c>
      <c r="V319" s="24">
        <f t="shared" si="51"/>
        <v>0.35559999999999997</v>
      </c>
      <c r="W319" s="18">
        <v>14</v>
      </c>
      <c r="X319" s="18">
        <v>1</v>
      </c>
      <c r="Y319" s="18">
        <v>1</v>
      </c>
      <c r="Z319" s="18">
        <v>26</v>
      </c>
      <c r="AA319" s="18" t="s">
        <v>368</v>
      </c>
      <c r="AB319" s="18">
        <v>18</v>
      </c>
      <c r="AC319" s="18" t="s">
        <v>368</v>
      </c>
      <c r="AD319" s="18">
        <v>7.78</v>
      </c>
      <c r="AE319" s="18"/>
      <c r="AF319" s="18"/>
      <c r="AG319" s="18"/>
      <c r="AH319" s="18"/>
    </row>
    <row r="320" spans="1:34" hidden="1" x14ac:dyDescent="0.2">
      <c r="A320" s="17">
        <v>39210</v>
      </c>
      <c r="B320" s="22">
        <v>23</v>
      </c>
      <c r="C320" s="18">
        <v>2.96</v>
      </c>
      <c r="D320" s="18">
        <v>6.46</v>
      </c>
      <c r="E320" s="18">
        <v>22.1</v>
      </c>
      <c r="F320" s="18">
        <v>9.4499999999999993</v>
      </c>
      <c r="G320" s="18">
        <v>0.252</v>
      </c>
      <c r="I320">
        <v>118</v>
      </c>
      <c r="J320" s="43">
        <f t="shared" si="62"/>
        <v>1.6528260000000001</v>
      </c>
      <c r="K320">
        <v>1.48</v>
      </c>
      <c r="L320" s="43">
        <f t="shared" si="63"/>
        <v>4.5835599999999997E-2</v>
      </c>
      <c r="N320" s="18">
        <v>2</v>
      </c>
      <c r="O320" s="18">
        <v>3</v>
      </c>
      <c r="P320" s="18">
        <v>2</v>
      </c>
      <c r="Q320" s="18"/>
      <c r="R320" s="18">
        <v>1</v>
      </c>
      <c r="S320" s="18">
        <v>1</v>
      </c>
      <c r="T320" s="3">
        <f t="shared" si="49"/>
        <v>23</v>
      </c>
      <c r="U320" s="3">
        <f t="shared" si="50"/>
        <v>17</v>
      </c>
      <c r="V320" s="24">
        <f t="shared" si="51"/>
        <v>0.35559999999999997</v>
      </c>
      <c r="W320" s="18">
        <v>14</v>
      </c>
      <c r="X320" s="18">
        <v>1</v>
      </c>
      <c r="Y320" s="18">
        <v>1</v>
      </c>
      <c r="Z320" s="18">
        <v>23</v>
      </c>
      <c r="AA320" s="18" t="s">
        <v>368</v>
      </c>
      <c r="AB320" s="18">
        <v>17</v>
      </c>
      <c r="AC320" s="18" t="s">
        <v>368</v>
      </c>
      <c r="AD320" s="18">
        <v>7.96</v>
      </c>
      <c r="AE320" s="18"/>
      <c r="AF320" s="18"/>
      <c r="AG320" s="18"/>
      <c r="AH320" s="18"/>
    </row>
    <row r="321" spans="1:34" hidden="1" x14ac:dyDescent="0.2">
      <c r="A321" s="17">
        <v>39224</v>
      </c>
      <c r="B321" s="22">
        <v>23</v>
      </c>
      <c r="C321" s="18">
        <v>3.89</v>
      </c>
      <c r="D321" s="18">
        <v>6.14</v>
      </c>
      <c r="E321" s="18">
        <v>7.8</v>
      </c>
      <c r="F321" s="18">
        <v>11.5</v>
      </c>
      <c r="G321" s="18">
        <v>8.4000000000000005E-2</v>
      </c>
      <c r="I321">
        <v>96.2</v>
      </c>
      <c r="J321" s="43">
        <f t="shared" si="62"/>
        <v>1.3474734000000002</v>
      </c>
      <c r="K321">
        <v>1.38</v>
      </c>
      <c r="L321" s="43">
        <f t="shared" si="63"/>
        <v>4.2738600000000002E-2</v>
      </c>
      <c r="N321" s="18">
        <v>1</v>
      </c>
      <c r="O321" s="18">
        <v>1</v>
      </c>
      <c r="P321" s="18">
        <v>2</v>
      </c>
      <c r="Q321" s="18"/>
      <c r="R321" s="18">
        <v>8</v>
      </c>
      <c r="S321" s="18">
        <v>1</v>
      </c>
      <c r="T321" s="3">
        <f t="shared" si="49"/>
        <v>25</v>
      </c>
      <c r="U321" s="3">
        <f t="shared" si="50"/>
        <v>20</v>
      </c>
      <c r="V321" s="24">
        <f t="shared" si="51"/>
        <v>0.4572</v>
      </c>
      <c r="W321" s="18">
        <v>18</v>
      </c>
      <c r="X321" s="18">
        <v>1</v>
      </c>
      <c r="Y321" s="18">
        <v>1</v>
      </c>
      <c r="Z321" s="18">
        <v>25</v>
      </c>
      <c r="AA321" s="18" t="s">
        <v>368</v>
      </c>
      <c r="AB321" s="18">
        <v>20</v>
      </c>
      <c r="AC321" s="18" t="s">
        <v>368</v>
      </c>
      <c r="AD321" s="18">
        <v>7.44</v>
      </c>
      <c r="AE321" s="18"/>
      <c r="AF321" s="18"/>
      <c r="AG321" s="18"/>
      <c r="AH321" s="18"/>
    </row>
    <row r="322" spans="1:34" hidden="1" x14ac:dyDescent="0.2">
      <c r="A322" s="19">
        <v>39238</v>
      </c>
      <c r="B322" s="22">
        <v>23</v>
      </c>
      <c r="C322" s="18">
        <v>5.5</v>
      </c>
      <c r="D322" s="18">
        <v>6.53</v>
      </c>
      <c r="E322" s="18">
        <v>7.1</v>
      </c>
      <c r="F322" s="18">
        <v>9.1999999999999993</v>
      </c>
      <c r="G322" s="18">
        <v>0.17199999999999999</v>
      </c>
      <c r="I322">
        <v>82.3</v>
      </c>
      <c r="J322" s="43">
        <f t="shared" si="62"/>
        <v>1.1527761000000001</v>
      </c>
      <c r="K322">
        <v>1.53</v>
      </c>
      <c r="L322" s="43">
        <f t="shared" si="63"/>
        <v>4.7384099999999998E-2</v>
      </c>
      <c r="N322" s="18">
        <v>2</v>
      </c>
      <c r="O322" s="18">
        <v>1</v>
      </c>
      <c r="P322" s="18">
        <v>3</v>
      </c>
      <c r="Q322" s="18"/>
      <c r="R322" s="18">
        <v>8</v>
      </c>
      <c r="S322" s="18">
        <v>5</v>
      </c>
      <c r="T322" s="3">
        <f t="shared" si="49"/>
        <v>29</v>
      </c>
      <c r="U322" s="3">
        <f t="shared" si="50"/>
        <v>25</v>
      </c>
      <c r="V322" s="24">
        <f t="shared" si="51"/>
        <v>0.38100000000000001</v>
      </c>
      <c r="W322" s="18">
        <v>15</v>
      </c>
      <c r="X322" s="18">
        <v>1</v>
      </c>
      <c r="Y322" s="18">
        <v>2</v>
      </c>
      <c r="Z322" s="18">
        <v>29</v>
      </c>
      <c r="AA322" s="18" t="s">
        <v>368</v>
      </c>
      <c r="AB322" s="18">
        <v>25</v>
      </c>
      <c r="AC322" s="18" t="s">
        <v>368</v>
      </c>
      <c r="AD322" s="18">
        <v>6.31</v>
      </c>
      <c r="AE322" s="18"/>
      <c r="AF322" s="18"/>
      <c r="AG322" s="18"/>
      <c r="AH322" s="18"/>
    </row>
    <row r="323" spans="1:34" hidden="1" x14ac:dyDescent="0.2">
      <c r="A323" s="19">
        <v>39252</v>
      </c>
      <c r="B323" s="22">
        <v>23</v>
      </c>
      <c r="C323" s="18">
        <v>5.77</v>
      </c>
      <c r="D323" s="18">
        <v>6.68</v>
      </c>
      <c r="E323" s="18">
        <v>8.5</v>
      </c>
      <c r="F323" s="18">
        <v>9.68</v>
      </c>
      <c r="G323" s="18">
        <v>0.14000000000000001</v>
      </c>
      <c r="I323">
        <v>82.3</v>
      </c>
      <c r="J323" s="43">
        <f t="shared" si="62"/>
        <v>1.1527761000000001</v>
      </c>
      <c r="K323">
        <v>1.39</v>
      </c>
      <c r="L323" s="43">
        <f t="shared" si="63"/>
        <v>4.3048299999999998E-2</v>
      </c>
      <c r="N323" s="18">
        <v>2</v>
      </c>
      <c r="O323" s="18">
        <v>1</v>
      </c>
      <c r="P323" s="18">
        <v>2</v>
      </c>
      <c r="Q323" s="18"/>
      <c r="R323" s="18">
        <v>5</v>
      </c>
      <c r="S323" s="18">
        <v>1</v>
      </c>
      <c r="T323" s="3">
        <f t="shared" ref="T323:T386" si="64">IF(Z323&gt;0,IF(AA323="F",((Z323-32)*5/9),Z323),IF(Z323&lt;0,IF(AA323="F",((Z323-32)*5/9),Z323)," "))</f>
        <v>31</v>
      </c>
      <c r="U323" s="3">
        <f t="shared" ref="U323:U386" si="65">IF(AB323&gt;0,IF(AC323="F",((AB323-32)*5/9),AB323),IF(AB323&lt;0,IF(AC323="F",((AB323-32)*5/9),AB323)," "))</f>
        <v>25</v>
      </c>
      <c r="V323" s="24">
        <f t="shared" ref="V323:V386" si="66">W323*0.0254</f>
        <v>0.4572</v>
      </c>
      <c r="W323" s="18">
        <v>18</v>
      </c>
      <c r="X323" s="18">
        <v>1</v>
      </c>
      <c r="Y323" s="18">
        <v>1</v>
      </c>
      <c r="Z323" s="18">
        <v>31</v>
      </c>
      <c r="AA323" s="18" t="s">
        <v>368</v>
      </c>
      <c r="AB323" s="18">
        <v>25</v>
      </c>
      <c r="AC323" s="18" t="s">
        <v>368</v>
      </c>
      <c r="AD323" s="18">
        <v>6.41</v>
      </c>
      <c r="AE323" s="18"/>
      <c r="AF323" s="18"/>
      <c r="AG323" s="18"/>
      <c r="AH323" s="18"/>
    </row>
    <row r="324" spans="1:34" hidden="1" x14ac:dyDescent="0.2">
      <c r="A324" s="19">
        <v>39268</v>
      </c>
      <c r="B324" s="22">
        <v>23</v>
      </c>
      <c r="C324" s="18">
        <v>6.06</v>
      </c>
      <c r="D324" s="18">
        <v>6.79</v>
      </c>
      <c r="E324" s="18">
        <v>15</v>
      </c>
      <c r="F324" s="18">
        <v>32.1</v>
      </c>
      <c r="G324" s="18">
        <v>0.14499999999999999</v>
      </c>
      <c r="I324">
        <v>53.1</v>
      </c>
      <c r="J324" s="43">
        <f t="shared" si="62"/>
        <v>0.74377170000000004</v>
      </c>
      <c r="K324">
        <v>1.5</v>
      </c>
      <c r="L324" s="43">
        <f t="shared" si="63"/>
        <v>4.6454999999999996E-2</v>
      </c>
      <c r="N324" s="18">
        <v>2</v>
      </c>
      <c r="O324" s="18">
        <v>3</v>
      </c>
      <c r="P324" s="18"/>
      <c r="Q324" s="18"/>
      <c r="R324" s="18">
        <v>6</v>
      </c>
      <c r="S324" s="18">
        <v>3</v>
      </c>
      <c r="T324" s="3">
        <f t="shared" si="64"/>
        <v>27</v>
      </c>
      <c r="U324" s="3">
        <f t="shared" si="65"/>
        <v>25</v>
      </c>
      <c r="V324" s="24">
        <f t="shared" si="66"/>
        <v>0.38100000000000001</v>
      </c>
      <c r="W324" s="18">
        <v>15</v>
      </c>
      <c r="X324" s="18">
        <v>1</v>
      </c>
      <c r="Y324" s="18">
        <v>3</v>
      </c>
      <c r="Z324" s="18">
        <v>27</v>
      </c>
      <c r="AA324" s="18" t="s">
        <v>368</v>
      </c>
      <c r="AB324" s="18">
        <v>25</v>
      </c>
      <c r="AC324" s="18" t="s">
        <v>368</v>
      </c>
      <c r="AD324" s="18">
        <v>7.37</v>
      </c>
      <c r="AE324" s="18"/>
      <c r="AF324" s="18"/>
      <c r="AG324" s="18"/>
      <c r="AH324" s="18"/>
    </row>
    <row r="325" spans="1:34" hidden="1" x14ac:dyDescent="0.2">
      <c r="A325" s="19">
        <v>39282</v>
      </c>
      <c r="B325" s="22">
        <v>23</v>
      </c>
      <c r="C325" s="18">
        <v>6.53</v>
      </c>
      <c r="D325" s="18">
        <v>6.36</v>
      </c>
      <c r="E325" s="18">
        <v>14.3</v>
      </c>
      <c r="F325" s="18" t="s">
        <v>20</v>
      </c>
      <c r="G325" s="18">
        <v>0.115</v>
      </c>
      <c r="I325">
        <v>100</v>
      </c>
      <c r="J325" s="43">
        <f t="shared" si="62"/>
        <v>1.4007000000000001</v>
      </c>
      <c r="K325">
        <v>1.77</v>
      </c>
      <c r="L325" s="43">
        <f t="shared" si="63"/>
        <v>5.4816899999999995E-2</v>
      </c>
      <c r="N325" s="18">
        <v>2</v>
      </c>
      <c r="O325" s="18">
        <v>1</v>
      </c>
      <c r="P325" s="18">
        <v>2</v>
      </c>
      <c r="Q325" s="18"/>
      <c r="R325" s="18">
        <v>4</v>
      </c>
      <c r="S325" s="18">
        <v>1</v>
      </c>
      <c r="T325" s="3">
        <f t="shared" si="64"/>
        <v>34</v>
      </c>
      <c r="U325" s="3">
        <f t="shared" si="65"/>
        <v>28</v>
      </c>
      <c r="V325" s="24">
        <f t="shared" si="66"/>
        <v>0.38100000000000001</v>
      </c>
      <c r="W325" s="18">
        <v>15</v>
      </c>
      <c r="X325" s="18">
        <v>1</v>
      </c>
      <c r="Y325" s="18">
        <v>1</v>
      </c>
      <c r="Z325" s="18">
        <v>34</v>
      </c>
      <c r="AA325" s="18" t="s">
        <v>368</v>
      </c>
      <c r="AB325" s="18">
        <v>28</v>
      </c>
      <c r="AC325" s="18" t="s">
        <v>368</v>
      </c>
      <c r="AD325" s="18">
        <v>9.15</v>
      </c>
      <c r="AE325" s="18"/>
      <c r="AF325" s="18"/>
      <c r="AG325" s="18"/>
      <c r="AH325" s="18"/>
    </row>
    <row r="326" spans="1:34" hidden="1" x14ac:dyDescent="0.2">
      <c r="A326" s="19">
        <v>39294</v>
      </c>
      <c r="B326" s="22">
        <v>23</v>
      </c>
      <c r="C326" s="18">
        <v>6.38</v>
      </c>
      <c r="D326" s="18">
        <v>6.27</v>
      </c>
      <c r="E326" s="18">
        <v>18.8</v>
      </c>
      <c r="F326" s="18">
        <v>9.0500000000000007</v>
      </c>
      <c r="G326" s="18">
        <v>0.183</v>
      </c>
      <c r="N326" s="18">
        <v>4</v>
      </c>
      <c r="O326" s="18">
        <v>2</v>
      </c>
      <c r="P326" s="18">
        <v>2</v>
      </c>
      <c r="Q326" s="18"/>
      <c r="R326" s="18">
        <v>1</v>
      </c>
      <c r="S326" s="18">
        <v>4</v>
      </c>
      <c r="T326" s="3">
        <f t="shared" si="64"/>
        <v>35</v>
      </c>
      <c r="U326" s="3">
        <f t="shared" si="65"/>
        <v>28</v>
      </c>
      <c r="V326" s="24">
        <f t="shared" si="66"/>
        <v>0.40639999999999998</v>
      </c>
      <c r="W326" s="18">
        <v>16</v>
      </c>
      <c r="X326" s="18">
        <v>1</v>
      </c>
      <c r="Y326" s="18">
        <v>1</v>
      </c>
      <c r="Z326" s="18">
        <v>35</v>
      </c>
      <c r="AA326" s="18" t="s">
        <v>368</v>
      </c>
      <c r="AB326" s="18">
        <v>28</v>
      </c>
      <c r="AC326" s="18" t="s">
        <v>368</v>
      </c>
      <c r="AD326" s="18">
        <v>5.82</v>
      </c>
      <c r="AE326" s="18"/>
      <c r="AF326" s="18"/>
      <c r="AG326" s="18"/>
      <c r="AH326" s="18"/>
    </row>
    <row r="327" spans="1:34" hidden="1" x14ac:dyDescent="0.2">
      <c r="A327" s="19">
        <v>39308</v>
      </c>
      <c r="B327" s="22">
        <v>23</v>
      </c>
      <c r="C327" s="18">
        <v>8.8699999999999992</v>
      </c>
      <c r="D327" s="18">
        <v>6.4</v>
      </c>
      <c r="E327" s="18">
        <v>19.8</v>
      </c>
      <c r="F327" s="18">
        <v>10.3</v>
      </c>
      <c r="G327" s="18">
        <v>0.161</v>
      </c>
      <c r="I327">
        <v>62.8</v>
      </c>
      <c r="J327" s="43">
        <f t="shared" si="62"/>
        <v>0.87963959999999997</v>
      </c>
      <c r="K327">
        <v>1.68</v>
      </c>
      <c r="L327" s="43">
        <f t="shared" si="63"/>
        <v>5.2029599999999995E-2</v>
      </c>
      <c r="N327" s="18">
        <v>4</v>
      </c>
      <c r="O327" s="18">
        <v>1</v>
      </c>
      <c r="P327" s="18">
        <v>2</v>
      </c>
      <c r="Q327" s="18"/>
      <c r="R327" s="18">
        <v>2</v>
      </c>
      <c r="S327" s="18">
        <v>2</v>
      </c>
      <c r="T327" s="3">
        <f t="shared" si="64"/>
        <v>28</v>
      </c>
      <c r="U327" s="3">
        <f t="shared" si="65"/>
        <v>26</v>
      </c>
      <c r="V327" s="24">
        <f t="shared" si="66"/>
        <v>0.91439999999999999</v>
      </c>
      <c r="W327" s="18">
        <v>36</v>
      </c>
      <c r="X327" s="18">
        <v>1</v>
      </c>
      <c r="Y327" s="18">
        <v>2</v>
      </c>
      <c r="Z327" s="18">
        <v>28</v>
      </c>
      <c r="AA327" s="18" t="s">
        <v>368</v>
      </c>
      <c r="AB327" s="18">
        <v>26</v>
      </c>
      <c r="AC327" s="18" t="s">
        <v>368</v>
      </c>
      <c r="AD327" s="18">
        <v>6.13</v>
      </c>
      <c r="AE327" s="18"/>
      <c r="AF327" s="18"/>
      <c r="AG327" s="18"/>
      <c r="AH327" s="18"/>
    </row>
    <row r="328" spans="1:34" hidden="1" x14ac:dyDescent="0.2">
      <c r="A328" s="19">
        <v>39322</v>
      </c>
      <c r="B328" s="22">
        <v>23</v>
      </c>
      <c r="C328" s="18">
        <v>7.02</v>
      </c>
      <c r="D328" s="18">
        <v>9.16</v>
      </c>
      <c r="E328" s="18">
        <v>12.7</v>
      </c>
      <c r="F328" s="18">
        <v>8.98</v>
      </c>
      <c r="G328" s="18">
        <v>5.8999999999999997E-2</v>
      </c>
      <c r="I328">
        <v>77.099999999999994</v>
      </c>
      <c r="J328" s="43">
        <f t="shared" si="62"/>
        <v>1.0799396999999999</v>
      </c>
      <c r="K328">
        <v>1.64</v>
      </c>
      <c r="L328" s="43">
        <f t="shared" si="63"/>
        <v>5.0790799999999997E-2</v>
      </c>
      <c r="N328" s="18">
        <v>4</v>
      </c>
      <c r="O328" s="18">
        <v>1</v>
      </c>
      <c r="P328" s="18">
        <v>2</v>
      </c>
      <c r="Q328" s="18"/>
      <c r="R328" s="18">
        <v>4</v>
      </c>
      <c r="S328" s="18">
        <v>1</v>
      </c>
      <c r="T328" s="3">
        <f t="shared" si="64"/>
        <v>35</v>
      </c>
      <c r="U328" s="3">
        <f t="shared" si="65"/>
        <v>28</v>
      </c>
      <c r="V328" s="24">
        <f t="shared" si="66"/>
        <v>0.43179999999999996</v>
      </c>
      <c r="W328" s="18">
        <v>17</v>
      </c>
      <c r="X328" s="18">
        <v>1</v>
      </c>
      <c r="Y328" s="18">
        <v>1</v>
      </c>
      <c r="Z328" s="18">
        <v>35</v>
      </c>
      <c r="AA328" s="18" t="s">
        <v>368</v>
      </c>
      <c r="AB328" s="18">
        <v>28</v>
      </c>
      <c r="AC328" s="18" t="s">
        <v>368</v>
      </c>
      <c r="AD328" s="18">
        <v>1.36</v>
      </c>
      <c r="AE328" s="18"/>
      <c r="AF328" s="18"/>
      <c r="AG328" s="18"/>
      <c r="AH328" s="18"/>
    </row>
    <row r="329" spans="1:34" s="29" customFormat="1" hidden="1" x14ac:dyDescent="0.2">
      <c r="A329" s="19">
        <v>39336</v>
      </c>
      <c r="B329" s="22">
        <v>23</v>
      </c>
      <c r="C329" s="18">
        <v>4.9000000000000004</v>
      </c>
      <c r="D329" s="18">
        <v>7.44</v>
      </c>
      <c r="E329" s="18">
        <v>15.6</v>
      </c>
      <c r="F329" s="18">
        <v>8.5399999999999991</v>
      </c>
      <c r="G329" s="18">
        <v>0.21199999999999999</v>
      </c>
      <c r="H329" s="43"/>
      <c r="I329">
        <v>107</v>
      </c>
      <c r="J329" s="43">
        <f t="shared" si="62"/>
        <v>1.4987490000000001</v>
      </c>
      <c r="K329">
        <v>2.5099999999999998</v>
      </c>
      <c r="L329" s="43">
        <f t="shared" si="63"/>
        <v>7.773469999999999E-2</v>
      </c>
      <c r="M329" s="43"/>
      <c r="N329" s="18">
        <v>3</v>
      </c>
      <c r="O329" s="18">
        <v>1</v>
      </c>
      <c r="P329" s="18">
        <v>3</v>
      </c>
      <c r="Q329" s="18"/>
      <c r="R329" s="18">
        <v>6</v>
      </c>
      <c r="S329" s="18">
        <v>1</v>
      </c>
      <c r="T329" s="3">
        <f t="shared" si="64"/>
        <v>31</v>
      </c>
      <c r="U329" s="3">
        <f t="shared" si="65"/>
        <v>27</v>
      </c>
      <c r="V329" s="24">
        <f t="shared" si="66"/>
        <v>0.53339999999999999</v>
      </c>
      <c r="W329" s="18">
        <v>21</v>
      </c>
      <c r="X329" s="18">
        <v>1</v>
      </c>
      <c r="Y329" s="18">
        <v>2</v>
      </c>
      <c r="Z329" s="18">
        <v>31</v>
      </c>
      <c r="AA329" s="18" t="s">
        <v>368</v>
      </c>
      <c r="AB329" s="18">
        <v>27</v>
      </c>
      <c r="AC329" s="18" t="s">
        <v>368</v>
      </c>
      <c r="AD329" s="18">
        <v>1.73</v>
      </c>
      <c r="AE329" s="18"/>
      <c r="AF329" s="18"/>
      <c r="AG329" s="18"/>
    </row>
    <row r="330" spans="1:34" s="29" customFormat="1" hidden="1" x14ac:dyDescent="0.2">
      <c r="A330" s="19">
        <v>39350</v>
      </c>
      <c r="B330" s="22">
        <v>23</v>
      </c>
      <c r="C330" s="18">
        <v>8.18</v>
      </c>
      <c r="D330" s="18">
        <v>7.44</v>
      </c>
      <c r="E330" s="18">
        <v>17.8</v>
      </c>
      <c r="F330" s="18">
        <v>10.8</v>
      </c>
      <c r="G330" s="18">
        <v>0.105</v>
      </c>
      <c r="H330" s="43"/>
      <c r="I330">
        <v>75.2</v>
      </c>
      <c r="J330" s="43">
        <f t="shared" si="62"/>
        <v>1.0533264</v>
      </c>
      <c r="K330">
        <v>1.98</v>
      </c>
      <c r="L330" s="43">
        <f t="shared" si="63"/>
        <v>6.1320600000000003E-2</v>
      </c>
      <c r="M330" s="43"/>
      <c r="N330" s="18">
        <v>4</v>
      </c>
      <c r="O330" s="18">
        <v>1</v>
      </c>
      <c r="P330" s="18">
        <v>2</v>
      </c>
      <c r="Q330" s="18"/>
      <c r="R330" s="18">
        <v>8</v>
      </c>
      <c r="S330" s="18">
        <v>1</v>
      </c>
      <c r="T330" s="3">
        <f t="shared" si="64"/>
        <v>30</v>
      </c>
      <c r="U330" s="3">
        <f t="shared" si="65"/>
        <v>24</v>
      </c>
      <c r="V330" s="24">
        <f t="shared" si="66"/>
        <v>0.38100000000000001</v>
      </c>
      <c r="W330" s="18">
        <v>15</v>
      </c>
      <c r="X330" s="18">
        <v>1</v>
      </c>
      <c r="Y330" s="18">
        <v>1</v>
      </c>
      <c r="Z330" s="18">
        <v>30</v>
      </c>
      <c r="AA330" s="18" t="s">
        <v>368</v>
      </c>
      <c r="AB330" s="18">
        <v>24</v>
      </c>
      <c r="AC330" s="18" t="s">
        <v>368</v>
      </c>
      <c r="AD330" s="18" t="s">
        <v>20</v>
      </c>
      <c r="AE330" s="18"/>
      <c r="AF330" s="18"/>
      <c r="AG330" s="18"/>
    </row>
    <row r="331" spans="1:34" s="31" customFormat="1" hidden="1" x14ac:dyDescent="0.2">
      <c r="A331" s="19">
        <v>39364</v>
      </c>
      <c r="B331" s="22">
        <v>23</v>
      </c>
      <c r="C331" s="18">
        <v>10.6</v>
      </c>
      <c r="D331" s="18">
        <v>6.65</v>
      </c>
      <c r="E331" s="18">
        <v>17.600000000000001</v>
      </c>
      <c r="F331" s="18">
        <v>16.399999999999999</v>
      </c>
      <c r="G331" s="18">
        <v>0.14399999999999999</v>
      </c>
      <c r="H331" s="43"/>
      <c r="I331">
        <v>95.7</v>
      </c>
      <c r="J331" s="43">
        <f t="shared" si="62"/>
        <v>1.3404699</v>
      </c>
      <c r="K331">
        <v>2.14</v>
      </c>
      <c r="L331" s="43">
        <f t="shared" si="63"/>
        <v>6.627580000000001E-2</v>
      </c>
      <c r="M331" s="43"/>
      <c r="N331" s="18">
        <v>4</v>
      </c>
      <c r="O331" s="18">
        <v>1</v>
      </c>
      <c r="P331" s="18">
        <v>1</v>
      </c>
      <c r="Q331" s="18"/>
      <c r="R331" s="18" t="s">
        <v>20</v>
      </c>
      <c r="S331" s="18">
        <v>1</v>
      </c>
      <c r="T331" s="3">
        <f t="shared" si="64"/>
        <v>31</v>
      </c>
      <c r="U331" s="3">
        <f t="shared" si="65"/>
        <v>25</v>
      </c>
      <c r="V331" s="24">
        <f t="shared" si="66"/>
        <v>0.38100000000000001</v>
      </c>
      <c r="W331" s="18">
        <v>15</v>
      </c>
      <c r="X331" s="18">
        <v>1</v>
      </c>
      <c r="Y331" s="18">
        <v>1</v>
      </c>
      <c r="Z331" s="18">
        <v>31</v>
      </c>
      <c r="AA331" s="18" t="s">
        <v>368</v>
      </c>
      <c r="AB331" s="18">
        <v>25</v>
      </c>
      <c r="AC331" s="18" t="s">
        <v>368</v>
      </c>
      <c r="AD331" s="18">
        <v>7.63</v>
      </c>
      <c r="AE331" s="18"/>
      <c r="AF331" s="18"/>
      <c r="AG331" s="18"/>
    </row>
    <row r="332" spans="1:34" s="29" customFormat="1" hidden="1" x14ac:dyDescent="0.2">
      <c r="A332" s="19">
        <v>39378</v>
      </c>
      <c r="B332" s="22">
        <v>23</v>
      </c>
      <c r="C332" s="18">
        <v>8.31</v>
      </c>
      <c r="D332" s="18">
        <v>6.81</v>
      </c>
      <c r="E332" s="18">
        <v>15.2</v>
      </c>
      <c r="F332" s="18">
        <v>9.68</v>
      </c>
      <c r="G332" s="18">
        <v>2.2400000000000002</v>
      </c>
      <c r="H332" s="43"/>
      <c r="I332">
        <v>73.7</v>
      </c>
      <c r="J332" s="43">
        <f t="shared" si="62"/>
        <v>1.0323159000000002</v>
      </c>
      <c r="K332">
        <v>1.6</v>
      </c>
      <c r="L332" s="43">
        <f t="shared" si="63"/>
        <v>4.9551999999999999E-2</v>
      </c>
      <c r="M332" s="43"/>
      <c r="N332" s="18">
        <v>4</v>
      </c>
      <c r="O332" s="18">
        <v>2</v>
      </c>
      <c r="P332" s="18">
        <v>3</v>
      </c>
      <c r="Q332" s="18"/>
      <c r="R332" s="18">
        <v>5</v>
      </c>
      <c r="S332" s="18">
        <v>1</v>
      </c>
      <c r="T332" s="3">
        <f t="shared" si="64"/>
        <v>28</v>
      </c>
      <c r="U332" s="3">
        <f t="shared" si="65"/>
        <v>22</v>
      </c>
      <c r="V332" s="24">
        <f t="shared" si="66"/>
        <v>0.53339999999999999</v>
      </c>
      <c r="W332" s="18">
        <v>21</v>
      </c>
      <c r="X332" s="18">
        <v>1</v>
      </c>
      <c r="Y332" s="18">
        <v>3</v>
      </c>
      <c r="Z332" s="18">
        <v>28</v>
      </c>
      <c r="AA332" s="18" t="s">
        <v>368</v>
      </c>
      <c r="AB332" s="18">
        <v>22</v>
      </c>
      <c r="AC332" s="18" t="s">
        <v>368</v>
      </c>
      <c r="AD332" s="18">
        <v>2.33</v>
      </c>
      <c r="AE332" s="18"/>
      <c r="AF332" s="18"/>
      <c r="AG332" s="18"/>
    </row>
    <row r="333" spans="1:34" s="29" customFormat="1" hidden="1" x14ac:dyDescent="0.2">
      <c r="A333" s="19">
        <v>39392</v>
      </c>
      <c r="B333" s="22">
        <v>23</v>
      </c>
      <c r="C333" s="18">
        <v>9.08</v>
      </c>
      <c r="D333" s="18">
        <v>6.48</v>
      </c>
      <c r="E333" s="18">
        <v>13.4</v>
      </c>
      <c r="F333" s="18">
        <v>20.2</v>
      </c>
      <c r="G333" s="18" t="s">
        <v>20</v>
      </c>
      <c r="H333" s="43"/>
      <c r="I333">
        <v>94.1</v>
      </c>
      <c r="J333" s="43">
        <f t="shared" si="62"/>
        <v>1.3180586999999999</v>
      </c>
      <c r="K333">
        <v>1.61</v>
      </c>
      <c r="L333" s="43">
        <f t="shared" si="63"/>
        <v>4.9861700000000002E-2</v>
      </c>
      <c r="M333" s="43"/>
      <c r="N333" s="18">
        <v>2</v>
      </c>
      <c r="O333" s="18">
        <v>2</v>
      </c>
      <c r="P333" s="18">
        <v>2</v>
      </c>
      <c r="Q333" s="18"/>
      <c r="R333" s="18">
        <v>7</v>
      </c>
      <c r="S333" s="18">
        <v>3</v>
      </c>
      <c r="T333" s="3">
        <f t="shared" si="64"/>
        <v>12</v>
      </c>
      <c r="U333" s="3">
        <f t="shared" si="65"/>
        <v>14</v>
      </c>
      <c r="V333" s="24">
        <f t="shared" si="66"/>
        <v>0.53339999999999999</v>
      </c>
      <c r="W333" s="18">
        <v>21</v>
      </c>
      <c r="X333" s="18">
        <v>1</v>
      </c>
      <c r="Y333" s="18">
        <v>1</v>
      </c>
      <c r="Z333" s="18">
        <v>12</v>
      </c>
      <c r="AA333" s="18" t="s">
        <v>368</v>
      </c>
      <c r="AB333" s="18">
        <v>14</v>
      </c>
      <c r="AC333" s="18" t="s">
        <v>368</v>
      </c>
      <c r="AD333" s="18">
        <v>1.4</v>
      </c>
      <c r="AE333" s="18"/>
      <c r="AF333" s="18"/>
      <c r="AG333" s="18"/>
    </row>
    <row r="334" spans="1:34" s="29" customFormat="1" hidden="1" x14ac:dyDescent="0.2">
      <c r="A334" s="19">
        <v>39405</v>
      </c>
      <c r="B334" s="22">
        <v>23</v>
      </c>
      <c r="C334" s="18">
        <v>8.5</v>
      </c>
      <c r="D334" s="18">
        <v>6.22</v>
      </c>
      <c r="E334" s="18">
        <v>15.1</v>
      </c>
      <c r="F334" s="18">
        <v>1E-3</v>
      </c>
      <c r="G334" s="18">
        <v>2.8000000000000001E-2</v>
      </c>
      <c r="H334" s="43"/>
      <c r="I334"/>
      <c r="J334" s="43"/>
      <c r="K334"/>
      <c r="L334" s="43"/>
      <c r="M334" s="43"/>
      <c r="N334" s="18">
        <v>2</v>
      </c>
      <c r="O334" s="18">
        <v>3</v>
      </c>
      <c r="P334" s="18">
        <v>2</v>
      </c>
      <c r="Q334" s="18"/>
      <c r="R334" s="18">
        <v>7</v>
      </c>
      <c r="S334" s="18">
        <v>2</v>
      </c>
      <c r="T334" s="3">
        <f t="shared" si="64"/>
        <v>15</v>
      </c>
      <c r="U334" s="3">
        <f t="shared" si="65"/>
        <v>12</v>
      </c>
      <c r="V334" s="24">
        <f t="shared" si="66"/>
        <v>0.68579999999999997</v>
      </c>
      <c r="W334" s="34">
        <v>27</v>
      </c>
      <c r="X334" s="18">
        <v>1</v>
      </c>
      <c r="Y334" s="18">
        <v>2</v>
      </c>
      <c r="Z334" s="18">
        <v>15</v>
      </c>
      <c r="AA334" s="18" t="s">
        <v>368</v>
      </c>
      <c r="AB334" s="18">
        <v>12</v>
      </c>
      <c r="AC334" s="18" t="s">
        <v>368</v>
      </c>
      <c r="AD334" s="18">
        <v>10.09</v>
      </c>
      <c r="AE334" s="18"/>
      <c r="AF334" s="18"/>
      <c r="AG334" s="18"/>
    </row>
    <row r="335" spans="1:34" s="29" customFormat="1" hidden="1" x14ac:dyDescent="0.2">
      <c r="A335" s="19">
        <v>39420</v>
      </c>
      <c r="B335" s="22">
        <v>23</v>
      </c>
      <c r="C335" s="18">
        <v>8.51</v>
      </c>
      <c r="D335" s="18">
        <v>6.3</v>
      </c>
      <c r="E335" s="18">
        <v>7.5</v>
      </c>
      <c r="F335" s="18">
        <v>2E-3</v>
      </c>
      <c r="G335" s="18">
        <v>2.3E-2</v>
      </c>
      <c r="H335" s="43"/>
      <c r="I335">
        <v>122</v>
      </c>
      <c r="J335" s="43">
        <f t="shared" si="62"/>
        <v>1.7088540000000001</v>
      </c>
      <c r="K335">
        <v>1.36</v>
      </c>
      <c r="L335" s="43">
        <f t="shared" si="63"/>
        <v>4.2119200000000002E-2</v>
      </c>
      <c r="M335" s="43"/>
      <c r="N335" s="31">
        <v>4</v>
      </c>
      <c r="O335" s="31">
        <v>3</v>
      </c>
      <c r="P335" s="31">
        <v>4</v>
      </c>
      <c r="Q335" s="31"/>
      <c r="R335" s="31">
        <v>8</v>
      </c>
      <c r="S335" s="31">
        <v>3</v>
      </c>
      <c r="T335" s="3">
        <f t="shared" si="64"/>
        <v>3</v>
      </c>
      <c r="U335" s="3">
        <f t="shared" si="65"/>
        <v>13</v>
      </c>
      <c r="V335" s="24">
        <f t="shared" si="66"/>
        <v>0.38100000000000001</v>
      </c>
      <c r="W335" s="31">
        <v>15</v>
      </c>
      <c r="X335" s="31">
        <v>1</v>
      </c>
      <c r="Y335" s="31">
        <v>3</v>
      </c>
      <c r="Z335" s="31">
        <v>3</v>
      </c>
      <c r="AA335" s="31" t="s">
        <v>368</v>
      </c>
      <c r="AB335" s="31">
        <v>13</v>
      </c>
      <c r="AC335" s="31" t="s">
        <v>368</v>
      </c>
      <c r="AD335" s="18">
        <v>10.06</v>
      </c>
      <c r="AE335" s="18"/>
      <c r="AF335" s="18"/>
      <c r="AG335" s="18"/>
    </row>
    <row r="336" spans="1:34" s="29" customFormat="1" hidden="1" x14ac:dyDescent="0.2">
      <c r="A336" s="17">
        <v>39168</v>
      </c>
      <c r="B336" s="22">
        <v>24</v>
      </c>
      <c r="C336" s="18">
        <v>5.54</v>
      </c>
      <c r="D336" s="18">
        <v>5.41</v>
      </c>
      <c r="E336" s="18">
        <v>10.6</v>
      </c>
      <c r="F336" s="18">
        <v>16.399999999999999</v>
      </c>
      <c r="G336" s="18">
        <v>0.156</v>
      </c>
      <c r="H336" s="43"/>
      <c r="I336">
        <v>177</v>
      </c>
      <c r="J336" s="43">
        <f>(I336*14.007)*(0.001)</f>
        <v>2.4792390000000002</v>
      </c>
      <c r="K336">
        <v>1.66</v>
      </c>
      <c r="L336" s="43">
        <f>(K336*30.97)*0.001</f>
        <v>5.1410199999999996E-2</v>
      </c>
      <c r="M336" s="43"/>
      <c r="N336" s="18">
        <v>2</v>
      </c>
      <c r="O336" s="18">
        <v>2</v>
      </c>
      <c r="P336" s="18">
        <v>2</v>
      </c>
      <c r="Q336" s="18"/>
      <c r="R336" s="18">
        <v>6</v>
      </c>
      <c r="S336" s="18">
        <v>1</v>
      </c>
      <c r="T336" s="3">
        <f t="shared" si="64"/>
        <v>18</v>
      </c>
      <c r="U336" s="3">
        <f t="shared" si="65"/>
        <v>12</v>
      </c>
      <c r="V336" s="24">
        <v>0.46</v>
      </c>
      <c r="W336" s="18" t="s">
        <v>160</v>
      </c>
      <c r="X336" s="18">
        <v>1</v>
      </c>
      <c r="Y336" s="18">
        <v>2</v>
      </c>
      <c r="Z336" s="18">
        <v>18</v>
      </c>
      <c r="AA336" s="18" t="s">
        <v>368</v>
      </c>
      <c r="AB336" s="18">
        <v>12</v>
      </c>
      <c r="AC336" s="18" t="s">
        <v>368</v>
      </c>
      <c r="AD336" s="18">
        <v>8.7899999999999991</v>
      </c>
      <c r="AE336" s="18"/>
      <c r="AF336" s="18" t="s">
        <v>80</v>
      </c>
      <c r="AG336" s="18"/>
    </row>
    <row r="337" spans="1:34" hidden="1" x14ac:dyDescent="0.2">
      <c r="A337" s="17">
        <v>39182</v>
      </c>
      <c r="B337" s="22">
        <v>24</v>
      </c>
      <c r="C337" s="18">
        <v>4.7699999999999996</v>
      </c>
      <c r="D337" s="18">
        <v>4.55</v>
      </c>
      <c r="E337" s="18">
        <v>18.600000000000001</v>
      </c>
      <c r="F337" s="18">
        <v>14.4</v>
      </c>
      <c r="G337" s="18">
        <v>0.155</v>
      </c>
      <c r="I337">
        <v>163</v>
      </c>
      <c r="J337" s="43">
        <f>(I337*14.007)*(0.001)</f>
        <v>2.2831410000000001</v>
      </c>
      <c r="K337">
        <v>1.61</v>
      </c>
      <c r="L337" s="43">
        <f>(K337*30.97)*0.001</f>
        <v>4.9861700000000002E-2</v>
      </c>
      <c r="N337" s="18">
        <v>2</v>
      </c>
      <c r="O337" s="18">
        <v>2</v>
      </c>
      <c r="P337" s="18">
        <v>3</v>
      </c>
      <c r="Q337" s="18"/>
      <c r="R337" s="18">
        <v>8</v>
      </c>
      <c r="S337" s="18">
        <v>1</v>
      </c>
      <c r="T337" s="3">
        <f t="shared" si="64"/>
        <v>5</v>
      </c>
      <c r="U337" s="3">
        <f t="shared" si="65"/>
        <v>8</v>
      </c>
      <c r="V337" s="24">
        <f t="shared" si="66"/>
        <v>0.40639999999999998</v>
      </c>
      <c r="W337" s="34">
        <v>16</v>
      </c>
      <c r="X337" s="18">
        <v>2</v>
      </c>
      <c r="Y337" s="18">
        <v>3</v>
      </c>
      <c r="Z337" s="18">
        <v>5</v>
      </c>
      <c r="AA337" s="18" t="s">
        <v>368</v>
      </c>
      <c r="AB337" s="18">
        <v>8</v>
      </c>
      <c r="AC337" s="18" t="s">
        <v>368</v>
      </c>
      <c r="AD337" s="18">
        <v>9.91</v>
      </c>
      <c r="AE337" s="18"/>
      <c r="AF337" s="18"/>
      <c r="AG337" s="18" t="s">
        <v>159</v>
      </c>
      <c r="AH337" s="18"/>
    </row>
    <row r="338" spans="1:34" hidden="1" x14ac:dyDescent="0.2">
      <c r="A338" s="17">
        <v>39196</v>
      </c>
      <c r="B338" s="22">
        <v>24</v>
      </c>
      <c r="C338" s="18">
        <v>4.12</v>
      </c>
      <c r="D338" s="18">
        <v>5.69</v>
      </c>
      <c r="E338" s="18">
        <v>27</v>
      </c>
      <c r="F338" s="18">
        <v>13.4</v>
      </c>
      <c r="G338" s="18">
        <v>0.14699999999999999</v>
      </c>
      <c r="I338">
        <v>138</v>
      </c>
      <c r="J338" s="43">
        <f>(I338*14.007)*(0.001)</f>
        <v>1.932966</v>
      </c>
      <c r="K338">
        <v>1.66</v>
      </c>
      <c r="L338" s="43">
        <f>(K338*30.97)*0.001</f>
        <v>5.1410199999999996E-2</v>
      </c>
      <c r="N338" s="18">
        <v>2</v>
      </c>
      <c r="O338" s="18">
        <v>2</v>
      </c>
      <c r="P338" s="18">
        <v>2</v>
      </c>
      <c r="Q338" s="18"/>
      <c r="R338" s="18">
        <v>7</v>
      </c>
      <c r="S338" s="18">
        <v>1</v>
      </c>
      <c r="T338" s="3">
        <f t="shared" si="64"/>
        <v>26</v>
      </c>
      <c r="U338" s="3">
        <f t="shared" si="65"/>
        <v>18</v>
      </c>
      <c r="V338" s="24">
        <f t="shared" si="66"/>
        <v>0.38100000000000001</v>
      </c>
      <c r="W338" s="34">
        <v>15</v>
      </c>
      <c r="X338" s="18">
        <v>2</v>
      </c>
      <c r="Y338" s="18">
        <v>2</v>
      </c>
      <c r="Z338" s="18">
        <v>26</v>
      </c>
      <c r="AA338" s="18" t="s">
        <v>368</v>
      </c>
      <c r="AB338" s="18">
        <v>18</v>
      </c>
      <c r="AC338" s="18" t="s">
        <v>368</v>
      </c>
      <c r="AD338" s="18">
        <v>8.7200000000000006</v>
      </c>
      <c r="AE338" s="18"/>
      <c r="AF338" s="18"/>
      <c r="AG338" s="18"/>
      <c r="AH338" s="18"/>
    </row>
    <row r="339" spans="1:34" hidden="1" x14ac:dyDescent="0.2">
      <c r="A339" s="17">
        <v>39210</v>
      </c>
      <c r="B339" s="22">
        <v>24</v>
      </c>
      <c r="C339" s="18">
        <v>6.54</v>
      </c>
      <c r="D339" s="18">
        <v>6.68</v>
      </c>
      <c r="E339" s="18">
        <v>25.1</v>
      </c>
      <c r="F339" s="18">
        <v>17</v>
      </c>
      <c r="G339" s="18">
        <v>8.5000000000000006E-2</v>
      </c>
      <c r="I339">
        <v>77</v>
      </c>
      <c r="J339" s="43">
        <f>(I339*14.007)*(0.001)</f>
        <v>1.0785389999999999</v>
      </c>
      <c r="K339">
        <v>1.23</v>
      </c>
      <c r="L339" s="43">
        <f>(K339*30.97)*0.001</f>
        <v>3.8093099999999998E-2</v>
      </c>
      <c r="N339" s="18">
        <v>2</v>
      </c>
      <c r="O339" s="18">
        <v>2</v>
      </c>
      <c r="P339" s="18">
        <v>3</v>
      </c>
      <c r="Q339" s="18"/>
      <c r="R339" s="18">
        <v>2</v>
      </c>
      <c r="S339" s="18">
        <v>1</v>
      </c>
      <c r="T339" s="3">
        <f t="shared" si="64"/>
        <v>28</v>
      </c>
      <c r="U339" s="3">
        <f t="shared" si="65"/>
        <v>14</v>
      </c>
      <c r="V339" s="24">
        <f t="shared" si="66"/>
        <v>0.53339999999999999</v>
      </c>
      <c r="W339" s="34">
        <v>21</v>
      </c>
      <c r="X339" s="18">
        <v>1</v>
      </c>
      <c r="Y339" s="18">
        <v>3</v>
      </c>
      <c r="Z339" s="18">
        <v>28</v>
      </c>
      <c r="AA339" s="18" t="s">
        <v>368</v>
      </c>
      <c r="AB339" s="18">
        <v>14</v>
      </c>
      <c r="AC339" s="18" t="s">
        <v>368</v>
      </c>
      <c r="AD339" s="18">
        <v>9.17</v>
      </c>
      <c r="AE339" s="18"/>
      <c r="AF339" s="18"/>
      <c r="AG339" s="18"/>
      <c r="AH339" s="18"/>
    </row>
    <row r="340" spans="1:34" hidden="1" x14ac:dyDescent="0.2">
      <c r="A340" s="17">
        <v>39168</v>
      </c>
      <c r="B340" s="22">
        <v>25</v>
      </c>
      <c r="C340" s="18">
        <v>1.02</v>
      </c>
      <c r="D340" s="18">
        <v>5.83</v>
      </c>
      <c r="E340" s="18">
        <v>17.399999999999999</v>
      </c>
      <c r="F340" s="18">
        <v>4.53</v>
      </c>
      <c r="G340" s="18">
        <v>0.29499999999999998</v>
      </c>
      <c r="N340" s="18">
        <v>1</v>
      </c>
      <c r="O340" s="18">
        <v>2</v>
      </c>
      <c r="P340" s="18">
        <v>2</v>
      </c>
      <c r="Q340" s="18"/>
      <c r="R340" s="18">
        <v>5</v>
      </c>
      <c r="S340" s="18">
        <v>1</v>
      </c>
      <c r="T340" s="3">
        <f t="shared" si="64"/>
        <v>19</v>
      </c>
      <c r="U340" s="3">
        <f t="shared" si="65"/>
        <v>10</v>
      </c>
      <c r="V340" s="24">
        <f t="shared" si="66"/>
        <v>0.38100000000000001</v>
      </c>
      <c r="W340" s="34">
        <v>15</v>
      </c>
      <c r="X340" s="18">
        <v>1</v>
      </c>
      <c r="Y340" s="18">
        <v>2</v>
      </c>
      <c r="Z340" s="18">
        <v>19</v>
      </c>
      <c r="AA340" s="18" t="s">
        <v>368</v>
      </c>
      <c r="AB340" s="18">
        <v>10</v>
      </c>
      <c r="AC340" s="18" t="s">
        <v>368</v>
      </c>
      <c r="AD340" s="18">
        <v>7.86</v>
      </c>
      <c r="AE340" s="18"/>
      <c r="AF340" s="18" t="s">
        <v>81</v>
      </c>
      <c r="AG340" s="18"/>
      <c r="AH340" s="18"/>
    </row>
    <row r="341" spans="1:34" hidden="1" x14ac:dyDescent="0.2">
      <c r="A341" s="17">
        <v>39182</v>
      </c>
      <c r="B341" s="22">
        <v>25</v>
      </c>
      <c r="C341" s="18">
        <v>2.2000000000000002</v>
      </c>
      <c r="D341" s="18">
        <v>5.2</v>
      </c>
      <c r="E341" s="18">
        <v>25.3</v>
      </c>
      <c r="F341" s="18">
        <v>11.1</v>
      </c>
      <c r="G341" s="18">
        <v>0.19700000000000001</v>
      </c>
      <c r="I341">
        <v>80.599999999999994</v>
      </c>
      <c r="J341" s="43">
        <f>(I341*14.007)*(0.001)</f>
        <v>1.1289642</v>
      </c>
      <c r="K341">
        <v>2.2000000000000002</v>
      </c>
      <c r="L341" s="43">
        <f t="shared" ref="L341:L356" si="67">(K341*30.97)*0.001</f>
        <v>6.8134E-2</v>
      </c>
      <c r="N341" s="18">
        <v>3</v>
      </c>
      <c r="O341" s="18">
        <v>2</v>
      </c>
      <c r="P341" s="18">
        <v>3</v>
      </c>
      <c r="Q341" s="18"/>
      <c r="R341" s="18">
        <v>6</v>
      </c>
      <c r="S341" s="18">
        <v>1</v>
      </c>
      <c r="T341" s="3">
        <f t="shared" si="64"/>
        <v>15</v>
      </c>
      <c r="U341" s="3">
        <f t="shared" si="65"/>
        <v>5</v>
      </c>
      <c r="V341" s="24">
        <f t="shared" si="66"/>
        <v>0.53339999999999999</v>
      </c>
      <c r="W341" s="34">
        <v>21</v>
      </c>
      <c r="X341" s="18">
        <v>1</v>
      </c>
      <c r="Y341" s="18">
        <v>2</v>
      </c>
      <c r="Z341" s="18">
        <v>15</v>
      </c>
      <c r="AA341" s="18" t="s">
        <v>368</v>
      </c>
      <c r="AB341" s="18">
        <v>5</v>
      </c>
      <c r="AC341" s="18" t="s">
        <v>368</v>
      </c>
      <c r="AD341" s="18">
        <v>9.1300000000000008</v>
      </c>
      <c r="AE341" s="18"/>
      <c r="AF341" s="18"/>
      <c r="AG341" s="18" t="s">
        <v>82</v>
      </c>
      <c r="AH341" s="18"/>
    </row>
    <row r="342" spans="1:34" hidden="1" x14ac:dyDescent="0.2">
      <c r="A342" s="17">
        <v>39196</v>
      </c>
      <c r="B342" s="22">
        <v>25</v>
      </c>
      <c r="C342" s="18">
        <v>1.21</v>
      </c>
      <c r="D342" s="18">
        <v>5.91</v>
      </c>
      <c r="E342" s="18">
        <v>25.1</v>
      </c>
      <c r="F342" s="18">
        <v>3.93</v>
      </c>
      <c r="G342" s="18">
        <v>0.124</v>
      </c>
      <c r="I342">
        <v>71.400000000000006</v>
      </c>
      <c r="J342" s="43">
        <f t="shared" ref="J342:J356" si="68">(I342*14.007)*(0.001)</f>
        <v>1.0000998000000001</v>
      </c>
      <c r="K342">
        <v>1.65</v>
      </c>
      <c r="L342" s="43">
        <f t="shared" si="67"/>
        <v>5.11005E-2</v>
      </c>
      <c r="N342" s="18">
        <v>3</v>
      </c>
      <c r="O342" s="18">
        <v>2</v>
      </c>
      <c r="P342" s="18">
        <v>2</v>
      </c>
      <c r="Q342" s="18"/>
      <c r="R342" s="18">
        <v>6</v>
      </c>
      <c r="S342" s="18">
        <v>1</v>
      </c>
      <c r="T342" s="3">
        <f t="shared" si="64"/>
        <v>20</v>
      </c>
      <c r="U342" s="3">
        <f t="shared" si="65"/>
        <v>15</v>
      </c>
      <c r="V342" s="24">
        <f t="shared" si="66"/>
        <v>0.4572</v>
      </c>
      <c r="W342" s="34">
        <v>18</v>
      </c>
      <c r="X342" s="18">
        <v>1</v>
      </c>
      <c r="Y342" s="18">
        <v>2</v>
      </c>
      <c r="Z342" s="18">
        <v>20</v>
      </c>
      <c r="AA342" s="18" t="s">
        <v>368</v>
      </c>
      <c r="AB342" s="18">
        <v>15</v>
      </c>
      <c r="AC342" s="18" t="s">
        <v>368</v>
      </c>
      <c r="AD342" s="18">
        <v>7.18</v>
      </c>
      <c r="AE342" s="18"/>
      <c r="AF342" s="18"/>
      <c r="AG342" s="18"/>
      <c r="AH342" s="18"/>
    </row>
    <row r="343" spans="1:34" hidden="1" x14ac:dyDescent="0.2">
      <c r="A343" s="17">
        <v>39210</v>
      </c>
      <c r="B343" s="22">
        <v>25</v>
      </c>
      <c r="C343" s="18">
        <v>2.59</v>
      </c>
      <c r="D343" s="18">
        <v>6.34</v>
      </c>
      <c r="E343" s="18">
        <v>33.1</v>
      </c>
      <c r="F343" s="18">
        <v>7.36</v>
      </c>
      <c r="G343" s="18">
        <v>8.6999999999999994E-2</v>
      </c>
      <c r="I343">
        <v>63.1</v>
      </c>
      <c r="J343" s="43">
        <f t="shared" si="68"/>
        <v>0.88384169999999995</v>
      </c>
      <c r="K343">
        <v>1.95</v>
      </c>
      <c r="L343" s="43">
        <f t="shared" si="67"/>
        <v>6.0391499999999994E-2</v>
      </c>
      <c r="N343" s="18">
        <v>2</v>
      </c>
      <c r="O343" s="18">
        <v>2</v>
      </c>
      <c r="P343" s="18">
        <v>2</v>
      </c>
      <c r="Q343" s="18"/>
      <c r="R343" s="18">
        <v>2</v>
      </c>
      <c r="S343" s="18">
        <v>1</v>
      </c>
      <c r="T343" s="3">
        <f t="shared" si="64"/>
        <v>15</v>
      </c>
      <c r="U343" s="3">
        <f t="shared" si="65"/>
        <v>12</v>
      </c>
      <c r="V343" s="24">
        <f t="shared" si="66"/>
        <v>0.4572</v>
      </c>
      <c r="W343" s="34">
        <v>18</v>
      </c>
      <c r="X343" s="18">
        <v>1</v>
      </c>
      <c r="Y343" s="18">
        <v>1</v>
      </c>
      <c r="Z343" s="18">
        <v>15</v>
      </c>
      <c r="AA343" s="18" t="s">
        <v>368</v>
      </c>
      <c r="AB343" s="18">
        <v>12</v>
      </c>
      <c r="AC343" s="18" t="s">
        <v>368</v>
      </c>
      <c r="AD343" s="18">
        <v>8.8800000000000008</v>
      </c>
      <c r="AE343" s="18"/>
      <c r="AF343" s="18"/>
      <c r="AG343" s="18"/>
      <c r="AH343" s="18"/>
    </row>
    <row r="344" spans="1:34" hidden="1" x14ac:dyDescent="0.2">
      <c r="A344" s="17">
        <v>39224</v>
      </c>
      <c r="B344" s="22">
        <v>25</v>
      </c>
      <c r="C344" s="18">
        <v>4.09</v>
      </c>
      <c r="D344" s="18">
        <v>6.53</v>
      </c>
      <c r="E344" s="18">
        <v>31</v>
      </c>
      <c r="F344" s="18">
        <v>10.199999999999999</v>
      </c>
      <c r="G344" s="18">
        <v>5.7000000000000002E-2</v>
      </c>
      <c r="I344">
        <v>53.8</v>
      </c>
      <c r="J344" s="43">
        <f t="shared" si="68"/>
        <v>0.75357660000000004</v>
      </c>
      <c r="K344">
        <v>2.27</v>
      </c>
      <c r="L344" s="43">
        <f t="shared" si="67"/>
        <v>7.0301900000000001E-2</v>
      </c>
      <c r="N344" s="18">
        <v>3</v>
      </c>
      <c r="O344" s="18">
        <v>1</v>
      </c>
      <c r="P344" s="18">
        <v>2</v>
      </c>
      <c r="Q344" s="18"/>
      <c r="R344" s="18">
        <v>7</v>
      </c>
      <c r="S344" s="18">
        <v>1</v>
      </c>
      <c r="T344" s="3" t="str">
        <f t="shared" si="64"/>
        <v>N/A</v>
      </c>
      <c r="U344" s="3">
        <f t="shared" si="65"/>
        <v>20</v>
      </c>
      <c r="V344" s="24">
        <f t="shared" si="66"/>
        <v>0.40639999999999998</v>
      </c>
      <c r="W344" s="34">
        <v>16</v>
      </c>
      <c r="X344" s="18">
        <v>1</v>
      </c>
      <c r="Y344" s="18">
        <v>2</v>
      </c>
      <c r="Z344" s="18" t="s">
        <v>20</v>
      </c>
      <c r="AA344" s="18"/>
      <c r="AB344" s="18">
        <v>20</v>
      </c>
      <c r="AC344" s="18" t="s">
        <v>368</v>
      </c>
      <c r="AD344" s="18">
        <v>9.0399999999999991</v>
      </c>
      <c r="AE344" s="18"/>
      <c r="AF344" s="18"/>
      <c r="AG344" s="18"/>
      <c r="AH344" s="18"/>
    </row>
    <row r="345" spans="1:34" hidden="1" x14ac:dyDescent="0.2">
      <c r="A345" s="17">
        <v>39238</v>
      </c>
      <c r="B345" s="22">
        <v>25</v>
      </c>
      <c r="C345" s="18">
        <v>6.03</v>
      </c>
      <c r="D345" s="18">
        <v>6.44</v>
      </c>
      <c r="E345" s="18">
        <v>41.5</v>
      </c>
      <c r="F345" s="18">
        <v>9.1300000000000008</v>
      </c>
      <c r="G345" s="18">
        <v>9.5000000000000001E-2</v>
      </c>
      <c r="I345">
        <v>51.5</v>
      </c>
      <c r="J345" s="43">
        <f t="shared" si="68"/>
        <v>0.72136050000000007</v>
      </c>
      <c r="K345">
        <v>2.0299999999999998</v>
      </c>
      <c r="L345" s="43">
        <f t="shared" si="67"/>
        <v>6.2869099999999983E-2</v>
      </c>
      <c r="N345" s="18">
        <v>2</v>
      </c>
      <c r="O345" s="18">
        <v>1</v>
      </c>
      <c r="P345" s="18">
        <v>3</v>
      </c>
      <c r="Q345" s="18"/>
      <c r="R345" s="18">
        <v>7</v>
      </c>
      <c r="S345" s="18">
        <v>5</v>
      </c>
      <c r="T345" s="3">
        <f t="shared" si="64"/>
        <v>27</v>
      </c>
      <c r="U345" s="3">
        <f t="shared" si="65"/>
        <v>21</v>
      </c>
      <c r="V345" s="24">
        <f t="shared" si="66"/>
        <v>0.68579999999999997</v>
      </c>
      <c r="W345" s="34">
        <v>27</v>
      </c>
      <c r="X345" s="18">
        <v>1</v>
      </c>
      <c r="Y345" s="18">
        <v>2</v>
      </c>
      <c r="Z345" s="18">
        <v>27</v>
      </c>
      <c r="AA345" s="18" t="s">
        <v>368</v>
      </c>
      <c r="AB345" s="18">
        <v>21</v>
      </c>
      <c r="AC345" s="18" t="s">
        <v>368</v>
      </c>
      <c r="AD345" s="18">
        <v>7.08</v>
      </c>
      <c r="AE345" s="18"/>
      <c r="AF345" s="18"/>
      <c r="AG345" s="18" t="s">
        <v>198</v>
      </c>
      <c r="AH345" s="18"/>
    </row>
    <row r="346" spans="1:34" hidden="1" x14ac:dyDescent="0.2">
      <c r="A346" s="19">
        <v>39252</v>
      </c>
      <c r="B346" s="22">
        <v>25</v>
      </c>
      <c r="C346" s="18" t="s">
        <v>219</v>
      </c>
      <c r="D346" s="18" t="s">
        <v>219</v>
      </c>
      <c r="E346" s="18" t="s">
        <v>219</v>
      </c>
      <c r="F346" s="18">
        <v>10.6</v>
      </c>
      <c r="G346" s="18">
        <v>0.155</v>
      </c>
      <c r="I346">
        <v>57.6</v>
      </c>
      <c r="J346" s="43">
        <f t="shared" si="68"/>
        <v>0.80680319999999994</v>
      </c>
      <c r="K346">
        <v>1.8</v>
      </c>
      <c r="L346" s="43">
        <f t="shared" si="67"/>
        <v>5.5746000000000004E-2</v>
      </c>
      <c r="N346" s="18">
        <v>3</v>
      </c>
      <c r="O346" s="18">
        <v>1</v>
      </c>
      <c r="P346" s="18">
        <v>1</v>
      </c>
      <c r="Q346" s="18"/>
      <c r="R346" s="18">
        <v>4</v>
      </c>
      <c r="S346" s="18">
        <v>1</v>
      </c>
      <c r="T346" s="3">
        <f t="shared" si="64"/>
        <v>30</v>
      </c>
      <c r="U346" s="3">
        <f t="shared" si="65"/>
        <v>25</v>
      </c>
      <c r="V346" s="24">
        <f t="shared" si="66"/>
        <v>0.91439999999999999</v>
      </c>
      <c r="W346" s="34">
        <v>36</v>
      </c>
      <c r="X346" s="18">
        <v>1</v>
      </c>
      <c r="Y346" s="18">
        <v>1</v>
      </c>
      <c r="Z346" s="18">
        <v>30</v>
      </c>
      <c r="AA346" s="18" t="s">
        <v>368</v>
      </c>
      <c r="AB346" s="18">
        <v>25</v>
      </c>
      <c r="AC346" s="18" t="s">
        <v>368</v>
      </c>
      <c r="AD346" s="18" t="s">
        <v>219</v>
      </c>
      <c r="AE346" s="18"/>
      <c r="AF346" s="18"/>
      <c r="AG346" s="18"/>
      <c r="AH346" s="18"/>
    </row>
    <row r="347" spans="1:34" hidden="1" x14ac:dyDescent="0.2">
      <c r="A347" s="19">
        <v>39268</v>
      </c>
      <c r="B347" s="22">
        <v>25</v>
      </c>
      <c r="C347" s="18">
        <v>7.63</v>
      </c>
      <c r="D347" s="18">
        <v>7.3</v>
      </c>
      <c r="E347" s="18">
        <v>12.8</v>
      </c>
      <c r="F347" s="18">
        <v>26.1</v>
      </c>
      <c r="G347" s="18">
        <v>0.16900000000000001</v>
      </c>
      <c r="I347">
        <v>46.5</v>
      </c>
      <c r="J347" s="43">
        <f t="shared" si="68"/>
        <v>0.6513255</v>
      </c>
      <c r="K347">
        <v>1.82</v>
      </c>
      <c r="L347" s="43">
        <f t="shared" si="67"/>
        <v>5.6365400000000003E-2</v>
      </c>
      <c r="N347" s="18">
        <v>3</v>
      </c>
      <c r="O347" s="18">
        <v>2</v>
      </c>
      <c r="P347" s="18">
        <v>3</v>
      </c>
      <c r="Q347" s="18"/>
      <c r="R347" s="18">
        <v>6</v>
      </c>
      <c r="S347" s="18">
        <v>3</v>
      </c>
      <c r="T347" s="3">
        <f t="shared" si="64"/>
        <v>27</v>
      </c>
      <c r="U347" s="3">
        <f t="shared" si="65"/>
        <v>22</v>
      </c>
      <c r="V347" s="24">
        <f t="shared" si="66"/>
        <v>0.81279999999999997</v>
      </c>
      <c r="W347" s="34">
        <v>32</v>
      </c>
      <c r="X347" s="18">
        <v>1</v>
      </c>
      <c r="Y347" s="18">
        <v>2</v>
      </c>
      <c r="Z347" s="18">
        <v>27</v>
      </c>
      <c r="AA347" s="18" t="s">
        <v>368</v>
      </c>
      <c r="AB347" s="18">
        <v>22</v>
      </c>
      <c r="AC347" s="18" t="s">
        <v>368</v>
      </c>
      <c r="AD347" s="18">
        <v>6.85</v>
      </c>
      <c r="AE347" s="18"/>
      <c r="AF347" s="18"/>
      <c r="AG347" s="18"/>
      <c r="AH347" s="18"/>
    </row>
    <row r="348" spans="1:34" hidden="1" x14ac:dyDescent="0.2">
      <c r="A348" s="19">
        <v>39282</v>
      </c>
      <c r="B348" s="22">
        <v>25</v>
      </c>
      <c r="C348" s="18">
        <v>9.07</v>
      </c>
      <c r="D348" s="18">
        <v>6.42</v>
      </c>
      <c r="E348" s="18">
        <v>11.6</v>
      </c>
      <c r="F348" s="18" t="s">
        <v>20</v>
      </c>
      <c r="G348" s="18">
        <v>0.182</v>
      </c>
      <c r="I348">
        <v>57.2</v>
      </c>
      <c r="J348" s="43">
        <f t="shared" si="68"/>
        <v>0.80120040000000003</v>
      </c>
      <c r="K348">
        <v>2.5299999999999998</v>
      </c>
      <c r="L348" s="43">
        <f t="shared" si="67"/>
        <v>7.8354099999999996E-2</v>
      </c>
      <c r="N348" s="18">
        <v>3</v>
      </c>
      <c r="O348" s="18">
        <v>1</v>
      </c>
      <c r="P348" s="18">
        <v>1</v>
      </c>
      <c r="Q348" s="18"/>
      <c r="R348" s="18">
        <v>7</v>
      </c>
      <c r="S348" s="18">
        <v>1</v>
      </c>
      <c r="T348" s="3">
        <f t="shared" si="64"/>
        <v>30</v>
      </c>
      <c r="U348" s="3">
        <f t="shared" si="65"/>
        <v>26</v>
      </c>
      <c r="V348" s="24">
        <f t="shared" si="66"/>
        <v>0.91439999999999999</v>
      </c>
      <c r="W348" s="34">
        <v>36</v>
      </c>
      <c r="X348" s="18">
        <v>1</v>
      </c>
      <c r="Y348" s="18">
        <v>1</v>
      </c>
      <c r="Z348" s="18">
        <v>30</v>
      </c>
      <c r="AA348" s="18" t="s">
        <v>368</v>
      </c>
      <c r="AB348" s="18">
        <v>26</v>
      </c>
      <c r="AC348" s="18" t="s">
        <v>368</v>
      </c>
      <c r="AD348" s="18">
        <v>9</v>
      </c>
      <c r="AE348" s="18"/>
      <c r="AF348" s="18"/>
      <c r="AG348" s="18"/>
      <c r="AH348" s="18"/>
    </row>
    <row r="349" spans="1:34" hidden="1" x14ac:dyDescent="0.2">
      <c r="A349" s="19">
        <v>39308</v>
      </c>
      <c r="B349" s="22">
        <v>25</v>
      </c>
      <c r="C349" s="18">
        <v>10.51</v>
      </c>
      <c r="D349" s="18">
        <v>6.37</v>
      </c>
      <c r="E349" s="18">
        <v>20.8</v>
      </c>
      <c r="F349" s="18">
        <v>11.4</v>
      </c>
      <c r="G349" s="18">
        <v>0.14299999999999999</v>
      </c>
      <c r="I349">
        <v>57.6</v>
      </c>
      <c r="J349" s="43">
        <f t="shared" si="68"/>
        <v>0.80680319999999994</v>
      </c>
      <c r="K349">
        <v>2.15</v>
      </c>
      <c r="L349" s="43">
        <f t="shared" si="67"/>
        <v>6.6585499999999992E-2</v>
      </c>
      <c r="N349" s="18">
        <v>4</v>
      </c>
      <c r="O349" s="18">
        <v>1</v>
      </c>
      <c r="P349" s="18">
        <v>2</v>
      </c>
      <c r="Q349" s="18"/>
      <c r="R349" s="18">
        <v>2</v>
      </c>
      <c r="S349" s="18">
        <v>1</v>
      </c>
      <c r="T349" s="3">
        <f t="shared" si="64"/>
        <v>35</v>
      </c>
      <c r="U349" s="3">
        <f t="shared" si="65"/>
        <v>26</v>
      </c>
      <c r="V349" s="24">
        <f t="shared" si="66"/>
        <v>0.73659999999999992</v>
      </c>
      <c r="W349" s="34">
        <v>29</v>
      </c>
      <c r="X349" s="18">
        <v>1</v>
      </c>
      <c r="Y349" s="18">
        <v>1</v>
      </c>
      <c r="Z349" s="18">
        <v>35</v>
      </c>
      <c r="AA349" s="18" t="s">
        <v>368</v>
      </c>
      <c r="AB349" s="18">
        <v>26</v>
      </c>
      <c r="AC349" s="18" t="s">
        <v>368</v>
      </c>
      <c r="AD349" s="18">
        <v>5.57</v>
      </c>
      <c r="AE349" s="18"/>
      <c r="AF349" s="18"/>
      <c r="AG349" s="18"/>
      <c r="AH349" s="18"/>
    </row>
    <row r="350" spans="1:34" hidden="1" x14ac:dyDescent="0.2">
      <c r="A350" s="19">
        <v>39322</v>
      </c>
      <c r="B350" s="22">
        <v>25</v>
      </c>
      <c r="C350" s="18">
        <v>10.130000000000001</v>
      </c>
      <c r="D350" s="18">
        <v>9.5500000000000007</v>
      </c>
      <c r="E350" s="18">
        <v>14.7</v>
      </c>
      <c r="F350" s="18">
        <v>10.8</v>
      </c>
      <c r="G350" s="18">
        <v>6.0999999999999999E-2</v>
      </c>
      <c r="I350">
        <v>53.3</v>
      </c>
      <c r="J350" s="43">
        <f t="shared" si="68"/>
        <v>0.74657309999999999</v>
      </c>
      <c r="K350">
        <v>2.19</v>
      </c>
      <c r="L350" s="43">
        <f t="shared" si="67"/>
        <v>6.782429999999999E-2</v>
      </c>
      <c r="N350" s="18">
        <v>2</v>
      </c>
      <c r="O350" s="18">
        <v>1</v>
      </c>
      <c r="P350" s="18">
        <v>1</v>
      </c>
      <c r="Q350" s="18"/>
      <c r="R350" s="18">
        <v>4</v>
      </c>
      <c r="S350" s="18">
        <v>1</v>
      </c>
      <c r="T350" s="3">
        <f t="shared" si="64"/>
        <v>26</v>
      </c>
      <c r="U350" s="3">
        <f t="shared" si="65"/>
        <v>24</v>
      </c>
      <c r="V350" s="24">
        <f t="shared" si="66"/>
        <v>0.53339999999999999</v>
      </c>
      <c r="W350" s="34">
        <v>21</v>
      </c>
      <c r="X350" s="18" t="s">
        <v>20</v>
      </c>
      <c r="Y350" s="18">
        <v>1</v>
      </c>
      <c r="Z350" s="18">
        <v>26</v>
      </c>
      <c r="AA350" s="18" t="s">
        <v>368</v>
      </c>
      <c r="AB350" s="18">
        <v>24</v>
      </c>
      <c r="AC350" s="18" t="s">
        <v>368</v>
      </c>
      <c r="AD350" s="18">
        <v>1.61</v>
      </c>
      <c r="AE350" s="18"/>
      <c r="AF350" s="18"/>
      <c r="AG350" s="18"/>
      <c r="AH350" s="18"/>
    </row>
    <row r="351" spans="1:34" hidden="1" x14ac:dyDescent="0.2">
      <c r="A351" s="19">
        <v>39336</v>
      </c>
      <c r="B351" s="22">
        <v>25</v>
      </c>
      <c r="C351" s="18">
        <v>13.45</v>
      </c>
      <c r="D351" s="18">
        <v>7.71</v>
      </c>
      <c r="E351" s="18">
        <v>15.9</v>
      </c>
      <c r="F351" s="18">
        <v>12.8</v>
      </c>
      <c r="G351" s="18">
        <v>0.1</v>
      </c>
      <c r="I351">
        <v>49.6</v>
      </c>
      <c r="J351" s="43">
        <f t="shared" si="68"/>
        <v>0.69474720000000001</v>
      </c>
      <c r="K351">
        <v>1.81</v>
      </c>
      <c r="L351" s="43">
        <f t="shared" si="67"/>
        <v>5.60557E-2</v>
      </c>
      <c r="N351" s="18">
        <v>1</v>
      </c>
      <c r="O351" s="18">
        <v>3</v>
      </c>
      <c r="P351" s="18">
        <v>2</v>
      </c>
      <c r="Q351" s="18"/>
      <c r="R351" s="18">
        <v>6</v>
      </c>
      <c r="S351" s="18">
        <v>1</v>
      </c>
      <c r="T351" s="3">
        <f t="shared" si="64"/>
        <v>25</v>
      </c>
      <c r="U351" s="3">
        <f t="shared" si="65"/>
        <v>24</v>
      </c>
      <c r="V351" s="24">
        <f t="shared" si="66"/>
        <v>0.1905</v>
      </c>
      <c r="W351" s="34">
        <v>7.5</v>
      </c>
      <c r="X351" s="18" t="s">
        <v>20</v>
      </c>
      <c r="Y351" s="18">
        <v>2</v>
      </c>
      <c r="Z351" s="18">
        <v>25</v>
      </c>
      <c r="AA351" s="18" t="s">
        <v>368</v>
      </c>
      <c r="AB351" s="18">
        <v>24</v>
      </c>
      <c r="AC351" s="18" t="s">
        <v>368</v>
      </c>
      <c r="AD351" s="18">
        <v>4.13</v>
      </c>
      <c r="AE351" s="18"/>
      <c r="AG351" s="18"/>
      <c r="AH351" s="18"/>
    </row>
    <row r="352" spans="1:34" hidden="1" x14ac:dyDescent="0.2">
      <c r="A352" s="19">
        <v>39350</v>
      </c>
      <c r="B352" s="22">
        <v>25</v>
      </c>
      <c r="C352" s="18">
        <v>10.210000000000001</v>
      </c>
      <c r="D352" s="18">
        <v>6.44</v>
      </c>
      <c r="E352" s="18">
        <v>21.9</v>
      </c>
      <c r="F352" s="18">
        <v>11.7</v>
      </c>
      <c r="G352" s="18">
        <v>0.122</v>
      </c>
      <c r="N352" s="18">
        <v>3</v>
      </c>
      <c r="O352" s="18">
        <v>1</v>
      </c>
      <c r="P352" s="18">
        <v>1</v>
      </c>
      <c r="Q352" s="18"/>
      <c r="R352" s="18" t="s">
        <v>20</v>
      </c>
      <c r="S352" s="18">
        <v>1</v>
      </c>
      <c r="T352" s="3">
        <f t="shared" si="64"/>
        <v>14</v>
      </c>
      <c r="U352" s="3">
        <f t="shared" si="65"/>
        <v>18</v>
      </c>
      <c r="V352" s="24">
        <f t="shared" si="66"/>
        <v>0.53339999999999999</v>
      </c>
      <c r="W352" s="34">
        <v>21</v>
      </c>
      <c r="X352" s="18">
        <v>1</v>
      </c>
      <c r="Y352" s="18">
        <v>1</v>
      </c>
      <c r="Z352" s="18">
        <v>14</v>
      </c>
      <c r="AA352" s="18" t="s">
        <v>368</v>
      </c>
      <c r="AB352" s="18">
        <v>18</v>
      </c>
      <c r="AC352" s="18" t="s">
        <v>368</v>
      </c>
      <c r="AD352" s="18" t="s">
        <v>20</v>
      </c>
      <c r="AE352" s="18"/>
      <c r="AF352" s="18"/>
      <c r="AH352" s="18"/>
    </row>
    <row r="353" spans="1:34" hidden="1" x14ac:dyDescent="0.2">
      <c r="A353" s="19">
        <v>39364</v>
      </c>
      <c r="B353" s="22">
        <v>25</v>
      </c>
      <c r="C353" s="18">
        <v>14.72</v>
      </c>
      <c r="D353" s="18">
        <v>6.59</v>
      </c>
      <c r="E353" s="18">
        <v>24.2</v>
      </c>
      <c r="F353" s="18">
        <v>27.3</v>
      </c>
      <c r="G353" s="18">
        <v>8.5000000000000006E-2</v>
      </c>
      <c r="I353">
        <v>53.1</v>
      </c>
      <c r="J353" s="43">
        <f t="shared" si="68"/>
        <v>0.74377170000000004</v>
      </c>
      <c r="K353">
        <v>1.94</v>
      </c>
      <c r="L353" s="43">
        <f t="shared" si="67"/>
        <v>6.0081799999999998E-2</v>
      </c>
      <c r="N353" s="18">
        <v>1</v>
      </c>
      <c r="O353" s="18">
        <v>1</v>
      </c>
      <c r="P353" s="18">
        <v>2</v>
      </c>
      <c r="Q353" s="18"/>
      <c r="R353" s="18">
        <v>6</v>
      </c>
      <c r="S353" s="18">
        <v>1</v>
      </c>
      <c r="T353" s="3">
        <f t="shared" si="64"/>
        <v>25</v>
      </c>
      <c r="U353" s="3">
        <f t="shared" si="65"/>
        <v>22</v>
      </c>
      <c r="V353" s="24">
        <f t="shared" si="66"/>
        <v>0.21589999999999998</v>
      </c>
      <c r="W353" s="34">
        <v>8.5</v>
      </c>
      <c r="X353" s="18">
        <v>1</v>
      </c>
      <c r="Y353" s="18">
        <v>2</v>
      </c>
      <c r="Z353" s="18">
        <v>25</v>
      </c>
      <c r="AA353" s="18" t="s">
        <v>368</v>
      </c>
      <c r="AB353" s="18">
        <v>22</v>
      </c>
      <c r="AC353" s="18" t="s">
        <v>368</v>
      </c>
      <c r="AD353" s="18">
        <v>6.88</v>
      </c>
      <c r="AE353" s="18"/>
      <c r="AF353" s="18"/>
      <c r="AG353" s="18"/>
      <c r="AH353" s="18"/>
    </row>
    <row r="354" spans="1:34" hidden="1" x14ac:dyDescent="0.2">
      <c r="A354" s="19">
        <v>39392</v>
      </c>
      <c r="B354" s="22">
        <v>25</v>
      </c>
      <c r="C354" s="18">
        <v>11.49</v>
      </c>
      <c r="D354" s="18">
        <v>18.010000000000002</v>
      </c>
      <c r="E354" s="18">
        <v>6.56</v>
      </c>
      <c r="F354" s="18">
        <v>31.8</v>
      </c>
      <c r="G354" s="18" t="s">
        <v>20</v>
      </c>
      <c r="I354">
        <v>40.1</v>
      </c>
      <c r="J354" s="43">
        <f t="shared" si="68"/>
        <v>0.56168070000000003</v>
      </c>
      <c r="K354">
        <v>1.43</v>
      </c>
      <c r="L354" s="43">
        <f t="shared" si="67"/>
        <v>4.4287099999999996E-2</v>
      </c>
      <c r="N354" s="18">
        <v>2</v>
      </c>
      <c r="O354" s="18">
        <v>1</v>
      </c>
      <c r="P354" s="18">
        <v>3</v>
      </c>
      <c r="Q354" s="18"/>
      <c r="R354" s="18">
        <v>2</v>
      </c>
      <c r="S354" s="18">
        <v>4</v>
      </c>
      <c r="T354" s="3" t="str">
        <f t="shared" si="64"/>
        <v>N/A</v>
      </c>
      <c r="U354" s="3">
        <f t="shared" si="65"/>
        <v>8</v>
      </c>
      <c r="V354" s="24">
        <f t="shared" si="66"/>
        <v>0.83819999999999995</v>
      </c>
      <c r="W354" s="34">
        <v>33</v>
      </c>
      <c r="X354" s="18">
        <v>1</v>
      </c>
      <c r="Y354" s="18">
        <v>3</v>
      </c>
      <c r="Z354" s="18" t="s">
        <v>20</v>
      </c>
      <c r="AA354" s="18"/>
      <c r="AB354" s="18">
        <v>8</v>
      </c>
      <c r="AC354" s="18" t="s">
        <v>368</v>
      </c>
      <c r="AD354" s="18">
        <v>6.54</v>
      </c>
      <c r="AE354" s="18"/>
      <c r="AF354" s="18"/>
      <c r="AG354" s="18"/>
      <c r="AH354" s="18"/>
    </row>
    <row r="355" spans="1:34" hidden="1" x14ac:dyDescent="0.2">
      <c r="A355" s="19">
        <v>39405</v>
      </c>
      <c r="B355" s="22">
        <v>25</v>
      </c>
      <c r="C355" s="18">
        <v>11.18</v>
      </c>
      <c r="D355" s="18">
        <v>6.18</v>
      </c>
      <c r="E355" s="18">
        <v>29.4</v>
      </c>
      <c r="F355" s="18">
        <v>8.0000000000000004E-4</v>
      </c>
      <c r="G355" s="18">
        <v>2.1999999999999999E-2</v>
      </c>
      <c r="I355">
        <v>135</v>
      </c>
      <c r="J355" s="43">
        <f t="shared" si="68"/>
        <v>1.8909449999999999</v>
      </c>
      <c r="K355">
        <v>1.72</v>
      </c>
      <c r="L355" s="43">
        <f t="shared" si="67"/>
        <v>5.32684E-2</v>
      </c>
      <c r="N355" s="18">
        <v>3</v>
      </c>
      <c r="O355" s="18">
        <v>3</v>
      </c>
      <c r="P355" s="18">
        <v>1</v>
      </c>
      <c r="Q355" s="18"/>
      <c r="R355" s="18">
        <v>2</v>
      </c>
      <c r="S355" s="18">
        <v>1</v>
      </c>
      <c r="T355" s="3">
        <f t="shared" si="64"/>
        <v>9</v>
      </c>
      <c r="U355" s="3">
        <f t="shared" si="65"/>
        <v>6</v>
      </c>
      <c r="V355" s="24">
        <f t="shared" si="66"/>
        <v>0.91439999999999999</v>
      </c>
      <c r="W355" s="34">
        <v>36</v>
      </c>
      <c r="X355" s="18">
        <v>1</v>
      </c>
      <c r="Y355" s="18">
        <v>1</v>
      </c>
      <c r="Z355" s="18">
        <v>9</v>
      </c>
      <c r="AA355" s="18" t="s">
        <v>368</v>
      </c>
      <c r="AB355" s="18">
        <v>6</v>
      </c>
      <c r="AC355" s="18" t="s">
        <v>368</v>
      </c>
      <c r="AD355" s="18">
        <v>9.36</v>
      </c>
      <c r="AE355" s="18"/>
      <c r="AF355" s="18"/>
      <c r="AG355" s="18"/>
      <c r="AH355" s="18"/>
    </row>
    <row r="356" spans="1:34" hidden="1" x14ac:dyDescent="0.2">
      <c r="A356" s="19">
        <v>39420</v>
      </c>
      <c r="B356" s="22">
        <v>25</v>
      </c>
      <c r="C356" s="18">
        <v>9.74</v>
      </c>
      <c r="D356" s="18">
        <v>6.42</v>
      </c>
      <c r="E356" s="18">
        <v>14.6</v>
      </c>
      <c r="F356" s="18">
        <v>1.9E-3</v>
      </c>
      <c r="G356" s="18">
        <v>7.5999999999999998E-2</v>
      </c>
      <c r="I356">
        <v>115</v>
      </c>
      <c r="J356" s="43">
        <f t="shared" si="68"/>
        <v>1.610805</v>
      </c>
      <c r="K356">
        <v>1.79</v>
      </c>
      <c r="L356" s="43">
        <f t="shared" si="67"/>
        <v>5.5436299999999994E-2</v>
      </c>
      <c r="N356" s="18">
        <v>3</v>
      </c>
      <c r="O356" s="18">
        <v>2</v>
      </c>
      <c r="P356" s="18">
        <v>3</v>
      </c>
      <c r="Q356" s="18"/>
      <c r="R356" s="18">
        <v>2</v>
      </c>
      <c r="S356" s="18">
        <v>2</v>
      </c>
      <c r="T356" s="3">
        <f t="shared" si="64"/>
        <v>-5</v>
      </c>
      <c r="U356" s="3">
        <f t="shared" si="65"/>
        <v>1</v>
      </c>
      <c r="V356" s="24">
        <f t="shared" si="66"/>
        <v>0.60959999999999992</v>
      </c>
      <c r="W356" s="34">
        <v>24</v>
      </c>
      <c r="X356" s="18" t="s">
        <v>20</v>
      </c>
      <c r="Y356" s="18">
        <v>2</v>
      </c>
      <c r="Z356" s="18">
        <v>-5</v>
      </c>
      <c r="AA356" s="18" t="s">
        <v>368</v>
      </c>
      <c r="AB356" s="18">
        <v>1</v>
      </c>
      <c r="AC356" s="18" t="s">
        <v>368</v>
      </c>
      <c r="AD356" s="18">
        <v>10.09</v>
      </c>
      <c r="AE356" s="18"/>
      <c r="AF356" s="18"/>
      <c r="AG356" s="18"/>
      <c r="AH356" s="18"/>
    </row>
    <row r="357" spans="1:34" x14ac:dyDescent="0.2">
      <c r="A357" s="17">
        <v>39182</v>
      </c>
      <c r="B357" s="22">
        <v>26</v>
      </c>
      <c r="C357" s="18">
        <v>0.13</v>
      </c>
      <c r="D357" s="18">
        <v>5.9</v>
      </c>
      <c r="E357" s="18">
        <v>3</v>
      </c>
      <c r="F357" s="18">
        <v>8.43</v>
      </c>
      <c r="G357" s="18">
        <v>0.104</v>
      </c>
      <c r="I357">
        <v>354</v>
      </c>
      <c r="J357" s="43">
        <f t="shared" ref="J357:J365" si="69">(I357*14.007)*(0.001)</f>
        <v>4.9584780000000004</v>
      </c>
      <c r="K357">
        <v>0.73</v>
      </c>
      <c r="L357" s="43">
        <f t="shared" ref="L357:L365" si="70">(K357*30.97)*0.001</f>
        <v>2.2608100000000002E-2</v>
      </c>
      <c r="N357" s="18">
        <v>3</v>
      </c>
      <c r="O357" s="18">
        <v>2</v>
      </c>
      <c r="P357" s="18">
        <v>2</v>
      </c>
      <c r="Q357" s="18"/>
      <c r="R357" s="18">
        <v>8</v>
      </c>
      <c r="S357" s="18">
        <v>1</v>
      </c>
      <c r="T357" s="3">
        <f t="shared" si="64"/>
        <v>10</v>
      </c>
      <c r="U357" s="3" t="str">
        <f t="shared" si="65"/>
        <v xml:space="preserve"> </v>
      </c>
      <c r="V357" s="24" t="e">
        <f t="shared" si="66"/>
        <v>#VALUE!</v>
      </c>
      <c r="W357" s="18" t="s">
        <v>20</v>
      </c>
      <c r="X357" s="18" t="s">
        <v>20</v>
      </c>
      <c r="Y357" s="18">
        <v>2</v>
      </c>
      <c r="Z357" s="18">
        <v>10</v>
      </c>
      <c r="AA357" s="18" t="s">
        <v>368</v>
      </c>
      <c r="AB357" s="18"/>
      <c r="AC357" s="18"/>
      <c r="AD357" s="18">
        <v>9.36</v>
      </c>
      <c r="AE357" s="18"/>
      <c r="AF357" s="18"/>
      <c r="AG357" s="18"/>
      <c r="AH357" s="18"/>
    </row>
    <row r="358" spans="1:34" x14ac:dyDescent="0.2">
      <c r="A358" s="17">
        <v>39196</v>
      </c>
      <c r="B358" s="22">
        <v>26</v>
      </c>
      <c r="C358" s="18">
        <v>0.1</v>
      </c>
      <c r="D358" s="18">
        <v>6.38</v>
      </c>
      <c r="E358" s="18">
        <v>4.4000000000000004</v>
      </c>
      <c r="F358" s="18">
        <v>5.58</v>
      </c>
      <c r="G358" s="18">
        <v>0.222</v>
      </c>
      <c r="I358">
        <v>352</v>
      </c>
      <c r="J358" s="43">
        <f t="shared" si="69"/>
        <v>4.9304639999999997</v>
      </c>
      <c r="K358">
        <v>1.47</v>
      </c>
      <c r="L358" s="43">
        <f t="shared" si="70"/>
        <v>4.5525900000000001E-2</v>
      </c>
      <c r="N358" s="18">
        <v>3</v>
      </c>
      <c r="O358" s="18">
        <v>2</v>
      </c>
      <c r="P358" s="18">
        <v>2</v>
      </c>
      <c r="Q358" s="18"/>
      <c r="R358" s="18">
        <v>7</v>
      </c>
      <c r="S358" s="18">
        <v>2</v>
      </c>
      <c r="T358" s="3">
        <f t="shared" si="64"/>
        <v>25</v>
      </c>
      <c r="U358" s="3" t="str">
        <f t="shared" si="65"/>
        <v xml:space="preserve"> </v>
      </c>
      <c r="V358" s="24" t="e">
        <f t="shared" si="66"/>
        <v>#VALUE!</v>
      </c>
      <c r="W358" s="18" t="s">
        <v>20</v>
      </c>
      <c r="X358" s="18" t="s">
        <v>20</v>
      </c>
      <c r="Y358" s="18">
        <v>1</v>
      </c>
      <c r="Z358" s="18">
        <v>25</v>
      </c>
      <c r="AA358" s="18" t="s">
        <v>368</v>
      </c>
      <c r="AB358" s="18"/>
      <c r="AC358" s="18"/>
      <c r="AD358" s="18">
        <v>7.55</v>
      </c>
      <c r="AE358" s="18"/>
      <c r="AF358" s="18"/>
      <c r="AG358" s="18" t="s">
        <v>177</v>
      </c>
      <c r="AH358" s="18"/>
    </row>
    <row r="359" spans="1:34" hidden="1" x14ac:dyDescent="0.2">
      <c r="A359" s="17">
        <v>39210</v>
      </c>
      <c r="B359" s="22">
        <v>26</v>
      </c>
      <c r="C359" s="18">
        <v>0.09</v>
      </c>
      <c r="D359" s="18">
        <v>6.99</v>
      </c>
      <c r="E359" s="18">
        <v>35.700000000000003</v>
      </c>
      <c r="F359" s="18">
        <v>5.33</v>
      </c>
      <c r="G359" s="18">
        <v>8.1000000000000003E-2</v>
      </c>
      <c r="I359">
        <v>259</v>
      </c>
      <c r="J359" s="43">
        <f t="shared" si="69"/>
        <v>3.6278130000000002</v>
      </c>
      <c r="K359">
        <v>1.98</v>
      </c>
      <c r="L359" s="43">
        <f t="shared" si="70"/>
        <v>6.1320600000000003E-2</v>
      </c>
      <c r="N359" s="18">
        <v>2</v>
      </c>
      <c r="O359" s="18">
        <v>2</v>
      </c>
      <c r="P359" s="18">
        <v>2</v>
      </c>
      <c r="Q359" s="18"/>
      <c r="R359" s="18">
        <v>2</v>
      </c>
      <c r="S359" s="18">
        <v>1</v>
      </c>
      <c r="T359" s="3">
        <f t="shared" si="64"/>
        <v>21</v>
      </c>
      <c r="U359" s="3">
        <f t="shared" si="65"/>
        <v>16</v>
      </c>
      <c r="V359" s="24" t="e">
        <f t="shared" si="66"/>
        <v>#VALUE!</v>
      </c>
      <c r="W359" s="18" t="s">
        <v>20</v>
      </c>
      <c r="X359" s="18" t="s">
        <v>20</v>
      </c>
      <c r="Y359" s="18">
        <v>1</v>
      </c>
      <c r="Z359" s="18">
        <v>21</v>
      </c>
      <c r="AA359" s="18" t="s">
        <v>368</v>
      </c>
      <c r="AB359" s="18">
        <v>16</v>
      </c>
      <c r="AC359" s="18" t="s">
        <v>368</v>
      </c>
      <c r="AD359" s="18">
        <v>10.57</v>
      </c>
      <c r="AE359" s="18"/>
      <c r="AF359" s="18"/>
      <c r="AG359" s="18"/>
      <c r="AH359" s="18"/>
    </row>
    <row r="360" spans="1:34" hidden="1" x14ac:dyDescent="0.2">
      <c r="A360" s="17">
        <v>39238</v>
      </c>
      <c r="B360" s="22">
        <v>26</v>
      </c>
      <c r="C360" s="18">
        <v>0.3</v>
      </c>
      <c r="D360" s="18">
        <v>6.99</v>
      </c>
      <c r="E360" s="18">
        <v>23.8</v>
      </c>
      <c r="F360" s="18">
        <v>3.57</v>
      </c>
      <c r="G360" s="18">
        <v>0.122</v>
      </c>
      <c r="I360">
        <v>184</v>
      </c>
      <c r="J360" s="43">
        <f t="shared" si="69"/>
        <v>2.5772880000000002</v>
      </c>
      <c r="K360">
        <v>2.02</v>
      </c>
      <c r="L360" s="43">
        <f t="shared" si="70"/>
        <v>6.2559400000000001E-2</v>
      </c>
      <c r="N360" s="18">
        <v>1</v>
      </c>
      <c r="O360" s="18">
        <v>2</v>
      </c>
      <c r="P360" s="18">
        <v>2</v>
      </c>
      <c r="Q360" s="18"/>
      <c r="R360" s="18">
        <v>7</v>
      </c>
      <c r="S360" s="18">
        <v>1</v>
      </c>
      <c r="T360" s="3">
        <f t="shared" si="64"/>
        <v>27</v>
      </c>
      <c r="U360" s="3">
        <f t="shared" si="65"/>
        <v>22</v>
      </c>
      <c r="V360" s="24" t="e">
        <f t="shared" si="66"/>
        <v>#VALUE!</v>
      </c>
      <c r="W360" s="18" t="s">
        <v>20</v>
      </c>
      <c r="X360" s="18" t="s">
        <v>20</v>
      </c>
      <c r="Y360" s="18">
        <v>2</v>
      </c>
      <c r="Z360" s="18">
        <v>27</v>
      </c>
      <c r="AA360" s="18" t="s">
        <v>368</v>
      </c>
      <c r="AB360" s="18">
        <v>22</v>
      </c>
      <c r="AC360" s="18" t="s">
        <v>368</v>
      </c>
      <c r="AD360" s="18">
        <v>7.86</v>
      </c>
      <c r="AE360" s="18"/>
      <c r="AF360" s="18"/>
      <c r="AG360" s="18"/>
      <c r="AH360" s="18"/>
    </row>
    <row r="361" spans="1:34" hidden="1" x14ac:dyDescent="0.2">
      <c r="A361" s="19">
        <v>39282</v>
      </c>
      <c r="B361" s="22">
        <v>26</v>
      </c>
      <c r="C361" s="18">
        <v>0.43</v>
      </c>
      <c r="D361" s="18">
        <v>6.44</v>
      </c>
      <c r="E361" s="18">
        <v>58.4</v>
      </c>
      <c r="F361" s="18" t="s">
        <v>20</v>
      </c>
      <c r="G361" s="18">
        <v>0.01</v>
      </c>
      <c r="I361">
        <v>96.2</v>
      </c>
      <c r="J361" s="43">
        <f t="shared" si="69"/>
        <v>1.3474734000000002</v>
      </c>
      <c r="K361">
        <v>2.69</v>
      </c>
      <c r="L361" s="43">
        <f t="shared" si="70"/>
        <v>8.3309299999999989E-2</v>
      </c>
      <c r="N361" s="18">
        <v>3</v>
      </c>
      <c r="O361" s="18">
        <v>2</v>
      </c>
      <c r="P361" s="18">
        <v>2</v>
      </c>
      <c r="Q361" s="18"/>
      <c r="R361" s="18">
        <v>1</v>
      </c>
      <c r="S361" s="18">
        <v>1</v>
      </c>
      <c r="T361" s="3">
        <f t="shared" si="64"/>
        <v>29</v>
      </c>
      <c r="U361" s="3">
        <f t="shared" si="65"/>
        <v>26</v>
      </c>
      <c r="V361" s="24" t="e">
        <f t="shared" si="66"/>
        <v>#VALUE!</v>
      </c>
      <c r="W361" s="18" t="s">
        <v>20</v>
      </c>
      <c r="X361" s="18">
        <v>2</v>
      </c>
      <c r="Y361" s="18">
        <v>1</v>
      </c>
      <c r="Z361" s="18">
        <v>29</v>
      </c>
      <c r="AA361" s="18" t="s">
        <v>368</v>
      </c>
      <c r="AB361" s="18">
        <v>26</v>
      </c>
      <c r="AC361" s="18" t="s">
        <v>368</v>
      </c>
      <c r="AD361" s="18">
        <v>11.76</v>
      </c>
      <c r="AE361" s="18"/>
      <c r="AF361" s="18"/>
      <c r="AG361" s="18"/>
      <c r="AH361" s="18"/>
    </row>
    <row r="362" spans="1:34" hidden="1" x14ac:dyDescent="0.2">
      <c r="A362" s="19">
        <v>39294</v>
      </c>
      <c r="B362" s="22">
        <v>26</v>
      </c>
      <c r="C362" s="18">
        <v>1.32</v>
      </c>
      <c r="D362" s="18">
        <v>6.67</v>
      </c>
      <c r="E362" s="18">
        <v>24.4</v>
      </c>
      <c r="F362" s="18">
        <v>2.62</v>
      </c>
      <c r="G362" s="18">
        <v>0.121</v>
      </c>
      <c r="I362">
        <v>102</v>
      </c>
      <c r="J362" s="43">
        <f t="shared" si="69"/>
        <v>1.428714</v>
      </c>
      <c r="K362">
        <v>2.33</v>
      </c>
      <c r="L362" s="43">
        <f t="shared" si="70"/>
        <v>7.2160100000000005E-2</v>
      </c>
      <c r="N362" s="18">
        <v>1</v>
      </c>
      <c r="O362" s="18" t="s">
        <v>20</v>
      </c>
      <c r="P362" s="18">
        <v>2</v>
      </c>
      <c r="Q362" s="18"/>
      <c r="R362" s="18">
        <v>3</v>
      </c>
      <c r="S362" s="18">
        <v>4</v>
      </c>
      <c r="T362" s="3">
        <f t="shared" si="64"/>
        <v>30</v>
      </c>
      <c r="U362" s="3">
        <f t="shared" si="65"/>
        <v>26</v>
      </c>
      <c r="V362" s="24">
        <f t="shared" si="66"/>
        <v>0.4572</v>
      </c>
      <c r="W362" s="18">
        <v>18</v>
      </c>
      <c r="X362" s="18">
        <v>1</v>
      </c>
      <c r="Y362" s="18">
        <v>1</v>
      </c>
      <c r="Z362" s="18">
        <v>30</v>
      </c>
      <c r="AA362" s="18" t="s">
        <v>368</v>
      </c>
      <c r="AB362" s="18">
        <v>26</v>
      </c>
      <c r="AC362" s="18" t="s">
        <v>368</v>
      </c>
      <c r="AD362" s="18">
        <v>7.23</v>
      </c>
      <c r="AE362" s="18"/>
      <c r="AF362" s="18"/>
      <c r="AG362" s="18"/>
      <c r="AH362" s="18"/>
    </row>
    <row r="363" spans="1:34" hidden="1" x14ac:dyDescent="0.2">
      <c r="A363" s="19">
        <v>39308</v>
      </c>
      <c r="B363" s="22">
        <v>26</v>
      </c>
      <c r="C363" s="18">
        <v>1.65</v>
      </c>
      <c r="D363" s="18">
        <v>6.83</v>
      </c>
      <c r="E363" s="18">
        <v>36</v>
      </c>
      <c r="F363" s="18">
        <v>2.25</v>
      </c>
      <c r="G363" s="18">
        <v>0.11700000000000001</v>
      </c>
      <c r="I363">
        <v>74.5</v>
      </c>
      <c r="J363" s="43">
        <f t="shared" si="69"/>
        <v>1.0435215</v>
      </c>
      <c r="K363">
        <v>2.0099999999999998</v>
      </c>
      <c r="L363" s="43">
        <f t="shared" si="70"/>
        <v>6.2249699999999991E-2</v>
      </c>
      <c r="N363" s="18">
        <v>1</v>
      </c>
      <c r="O363" s="18">
        <v>1</v>
      </c>
      <c r="P363" s="18">
        <v>1</v>
      </c>
      <c r="Q363" s="18"/>
      <c r="R363" s="18" t="s">
        <v>20</v>
      </c>
      <c r="S363" s="18">
        <v>3</v>
      </c>
      <c r="T363" s="3">
        <f t="shared" si="64"/>
        <v>31</v>
      </c>
      <c r="U363" s="3">
        <f t="shared" si="65"/>
        <v>27</v>
      </c>
      <c r="V363" s="24">
        <f t="shared" si="66"/>
        <v>0.30479999999999996</v>
      </c>
      <c r="W363" s="18">
        <v>12</v>
      </c>
      <c r="X363" s="18" t="s">
        <v>20</v>
      </c>
      <c r="Y363" s="18">
        <v>1</v>
      </c>
      <c r="Z363" s="18">
        <v>31</v>
      </c>
      <c r="AA363" s="18" t="s">
        <v>368</v>
      </c>
      <c r="AB363" s="18">
        <v>27</v>
      </c>
      <c r="AC363" s="18" t="s">
        <v>368</v>
      </c>
      <c r="AD363" s="18">
        <v>8.77</v>
      </c>
      <c r="AE363" s="18"/>
      <c r="AF363" s="18"/>
      <c r="AG363" s="18"/>
      <c r="AH363" s="18"/>
    </row>
    <row r="364" spans="1:34" ht="13.5" hidden="1" customHeight="1" x14ac:dyDescent="0.2">
      <c r="A364" s="19">
        <v>39350</v>
      </c>
      <c r="B364" s="22">
        <v>26</v>
      </c>
      <c r="C364" s="18">
        <v>2.88</v>
      </c>
      <c r="D364" s="18">
        <v>6.99</v>
      </c>
      <c r="E364" s="18">
        <v>27.9</v>
      </c>
      <c r="F364" s="18">
        <v>5.16</v>
      </c>
      <c r="G364" s="18">
        <v>6.7000000000000004E-2</v>
      </c>
      <c r="I364">
        <v>104</v>
      </c>
      <c r="J364" s="43">
        <f t="shared" si="69"/>
        <v>1.456728</v>
      </c>
      <c r="K364">
        <v>2.21</v>
      </c>
      <c r="L364" s="43">
        <f t="shared" si="70"/>
        <v>6.8443699999999996E-2</v>
      </c>
      <c r="N364" s="18">
        <v>1</v>
      </c>
      <c r="O364" s="18">
        <v>1</v>
      </c>
      <c r="P364" s="18">
        <v>2</v>
      </c>
      <c r="Q364" s="18"/>
      <c r="R364" s="18">
        <v>4</v>
      </c>
      <c r="S364" s="18">
        <v>1</v>
      </c>
      <c r="T364" s="3">
        <f t="shared" si="64"/>
        <v>29</v>
      </c>
      <c r="U364" s="3">
        <f t="shared" si="65"/>
        <v>24</v>
      </c>
      <c r="V364" s="24">
        <f t="shared" si="66"/>
        <v>0.4572</v>
      </c>
      <c r="W364" s="18">
        <v>18</v>
      </c>
      <c r="X364" s="18" t="s">
        <v>20</v>
      </c>
      <c r="Y364" s="18">
        <v>2</v>
      </c>
      <c r="Z364" s="18">
        <v>29</v>
      </c>
      <c r="AA364" s="18" t="s">
        <v>368</v>
      </c>
      <c r="AB364" s="18">
        <v>24</v>
      </c>
      <c r="AC364" s="18" t="s">
        <v>368</v>
      </c>
      <c r="AD364" s="18" t="s">
        <v>20</v>
      </c>
      <c r="AE364" s="18"/>
      <c r="AF364" s="18"/>
      <c r="AG364" s="18"/>
      <c r="AH364" s="18"/>
    </row>
    <row r="365" spans="1:34" ht="13.5" hidden="1" customHeight="1" x14ac:dyDescent="0.2">
      <c r="A365" s="19">
        <v>39378</v>
      </c>
      <c r="B365" s="22">
        <v>26</v>
      </c>
      <c r="C365" s="18">
        <v>2.76</v>
      </c>
      <c r="D365" s="18">
        <v>7.17</v>
      </c>
      <c r="E365" s="18">
        <v>31</v>
      </c>
      <c r="F365" s="18">
        <v>4.8099999999999996</v>
      </c>
      <c r="G365" s="18">
        <v>2.4E-2</v>
      </c>
      <c r="I365">
        <v>155</v>
      </c>
      <c r="J365" s="43">
        <f t="shared" si="69"/>
        <v>2.1710850000000002</v>
      </c>
      <c r="K365">
        <v>2.44</v>
      </c>
      <c r="L365" s="43">
        <f t="shared" si="70"/>
        <v>7.5566800000000003E-2</v>
      </c>
      <c r="N365" s="18">
        <v>1</v>
      </c>
      <c r="O365" s="18">
        <v>2</v>
      </c>
      <c r="P365" s="18">
        <v>2</v>
      </c>
      <c r="Q365" s="18"/>
      <c r="R365" s="18" t="s">
        <v>20</v>
      </c>
      <c r="S365" s="18">
        <v>1</v>
      </c>
      <c r="T365" s="3">
        <f t="shared" si="64"/>
        <v>27</v>
      </c>
      <c r="U365" s="3">
        <f t="shared" si="65"/>
        <v>20</v>
      </c>
      <c r="V365" s="24">
        <f t="shared" si="66"/>
        <v>0.4572</v>
      </c>
      <c r="W365" s="18">
        <v>18</v>
      </c>
      <c r="X365" s="18" t="s">
        <v>20</v>
      </c>
      <c r="Y365" s="18">
        <v>2</v>
      </c>
      <c r="Z365" s="18">
        <v>27</v>
      </c>
      <c r="AA365" s="18" t="s">
        <v>368</v>
      </c>
      <c r="AB365" s="18">
        <v>20</v>
      </c>
      <c r="AC365" s="18" t="s">
        <v>368</v>
      </c>
      <c r="AD365" s="18">
        <v>6.16</v>
      </c>
      <c r="AE365" s="18"/>
      <c r="AF365" s="18"/>
      <c r="AG365" s="18"/>
      <c r="AH365" s="18"/>
    </row>
    <row r="366" spans="1:34" hidden="1" x14ac:dyDescent="0.2">
      <c r="A366" s="17">
        <v>39196</v>
      </c>
      <c r="B366" s="22">
        <v>27</v>
      </c>
      <c r="C366" s="18">
        <v>0.06</v>
      </c>
      <c r="D366" s="18">
        <v>6.49</v>
      </c>
      <c r="E366" s="18">
        <v>8.6999999999999993</v>
      </c>
      <c r="F366" s="18">
        <v>3.46</v>
      </c>
      <c r="G366" s="18">
        <v>0.16</v>
      </c>
      <c r="I366">
        <v>234</v>
      </c>
      <c r="J366" s="43">
        <f>(I366*14.007)*(0.001)</f>
        <v>3.2776380000000001</v>
      </c>
      <c r="K366">
        <v>2.25</v>
      </c>
      <c r="L366" s="43">
        <f>(K366*30.97)*0.001</f>
        <v>6.9682500000000008E-2</v>
      </c>
      <c r="N366" s="18">
        <v>3</v>
      </c>
      <c r="O366" s="18">
        <v>1</v>
      </c>
      <c r="P366" s="18">
        <v>2</v>
      </c>
      <c r="Q366" s="18"/>
      <c r="R366" s="18">
        <v>6</v>
      </c>
      <c r="S366" s="18">
        <v>1</v>
      </c>
      <c r="T366" s="3">
        <f t="shared" si="64"/>
        <v>28</v>
      </c>
      <c r="U366" s="3">
        <f t="shared" si="65"/>
        <v>21</v>
      </c>
      <c r="V366" s="24">
        <f t="shared" si="66"/>
        <v>0.68579999999999997</v>
      </c>
      <c r="W366" s="18">
        <v>27</v>
      </c>
      <c r="X366" s="18">
        <v>1</v>
      </c>
      <c r="Y366" s="18">
        <v>1</v>
      </c>
      <c r="Z366" s="18">
        <v>28</v>
      </c>
      <c r="AA366" s="18" t="s">
        <v>368</v>
      </c>
      <c r="AB366" s="18">
        <v>21</v>
      </c>
      <c r="AC366" s="18" t="s">
        <v>368</v>
      </c>
      <c r="AD366" s="18">
        <v>7.56</v>
      </c>
      <c r="AE366" s="18"/>
      <c r="AF366" s="18"/>
      <c r="AG366" s="18"/>
      <c r="AH366" s="18"/>
    </row>
    <row r="367" spans="1:34" hidden="1" x14ac:dyDescent="0.2">
      <c r="A367" s="17">
        <v>39210</v>
      </c>
      <c r="B367" s="22">
        <v>27</v>
      </c>
      <c r="C367" s="18">
        <v>7.0000000000000007E-2</v>
      </c>
      <c r="D367" s="18">
        <v>6.57</v>
      </c>
      <c r="E367" s="18">
        <v>9.6</v>
      </c>
      <c r="F367" s="18">
        <v>5.66</v>
      </c>
      <c r="G367" s="18">
        <v>0.223</v>
      </c>
      <c r="I367">
        <v>272</v>
      </c>
      <c r="J367" s="43">
        <f>(I367*14.007)*(0.001)</f>
        <v>3.809904</v>
      </c>
      <c r="K367">
        <v>1.28</v>
      </c>
      <c r="L367" s="43">
        <f>(K367*30.97)*0.001</f>
        <v>3.9641599999999999E-2</v>
      </c>
      <c r="N367" s="18">
        <v>3</v>
      </c>
      <c r="O367" s="18">
        <v>3</v>
      </c>
      <c r="P367" s="18">
        <v>2</v>
      </c>
      <c r="Q367" s="18"/>
      <c r="R367" s="18">
        <v>2</v>
      </c>
      <c r="S367" s="18">
        <v>1</v>
      </c>
      <c r="T367" s="3">
        <f t="shared" si="64"/>
        <v>19</v>
      </c>
      <c r="U367" s="3">
        <f t="shared" si="65"/>
        <v>18</v>
      </c>
      <c r="V367" s="24">
        <f t="shared" si="66"/>
        <v>0.68579999999999997</v>
      </c>
      <c r="W367" s="18">
        <v>27</v>
      </c>
      <c r="X367" s="18">
        <v>1</v>
      </c>
      <c r="Y367" s="18">
        <v>2</v>
      </c>
      <c r="Z367" s="18">
        <v>19</v>
      </c>
      <c r="AA367" s="18" t="s">
        <v>368</v>
      </c>
      <c r="AB367" s="18">
        <v>18</v>
      </c>
      <c r="AC367" s="18" t="s">
        <v>368</v>
      </c>
      <c r="AD367" s="18">
        <v>8.66</v>
      </c>
      <c r="AE367" s="18"/>
      <c r="AF367" s="18"/>
      <c r="AG367" s="18" t="s">
        <v>189</v>
      </c>
      <c r="AH367" s="18"/>
    </row>
    <row r="368" spans="1:34" hidden="1" x14ac:dyDescent="0.2">
      <c r="A368" s="17">
        <v>39224</v>
      </c>
      <c r="B368" s="22">
        <v>27</v>
      </c>
      <c r="C368" s="18">
        <v>0.17</v>
      </c>
      <c r="D368" s="18">
        <v>7.42</v>
      </c>
      <c r="E368" s="18">
        <v>50.2</v>
      </c>
      <c r="F368" s="18">
        <v>5.33</v>
      </c>
      <c r="G368" s="18">
        <v>9.6000000000000002E-2</v>
      </c>
      <c r="I368">
        <v>272</v>
      </c>
      <c r="J368" s="43">
        <f>(I368*14.007)*(0.001)</f>
        <v>3.809904</v>
      </c>
      <c r="K368">
        <v>4.5</v>
      </c>
      <c r="L368" s="43">
        <f>(K368*30.97)*0.001</f>
        <v>0.13936500000000002</v>
      </c>
      <c r="N368" s="18">
        <v>3</v>
      </c>
      <c r="O368" s="18">
        <v>2</v>
      </c>
      <c r="P368" s="18">
        <v>2</v>
      </c>
      <c r="Q368" s="18"/>
      <c r="R368" s="18">
        <v>5</v>
      </c>
      <c r="S368" s="18">
        <v>1</v>
      </c>
      <c r="T368" s="3">
        <f t="shared" si="64"/>
        <v>22</v>
      </c>
      <c r="U368" s="3">
        <f t="shared" si="65"/>
        <v>20</v>
      </c>
      <c r="V368" s="24">
        <f t="shared" si="66"/>
        <v>0.68579999999999997</v>
      </c>
      <c r="W368" s="18">
        <v>27</v>
      </c>
      <c r="X368" s="18">
        <v>1</v>
      </c>
      <c r="Y368" s="18">
        <v>2</v>
      </c>
      <c r="Z368" s="18">
        <v>22</v>
      </c>
      <c r="AA368" s="18" t="s">
        <v>368</v>
      </c>
      <c r="AB368" s="18">
        <v>20</v>
      </c>
      <c r="AC368" s="18" t="s">
        <v>368</v>
      </c>
      <c r="AD368" s="18">
        <v>10.42</v>
      </c>
      <c r="AE368" s="18"/>
      <c r="AF368" s="18"/>
      <c r="AG368" s="18"/>
      <c r="AH368" s="18"/>
    </row>
    <row r="369" spans="1:34" hidden="1" x14ac:dyDescent="0.2">
      <c r="A369" s="17">
        <v>39238</v>
      </c>
      <c r="B369" s="22">
        <v>27</v>
      </c>
      <c r="C369" s="18">
        <v>0.1</v>
      </c>
      <c r="D369" s="18">
        <v>6.93</v>
      </c>
      <c r="E369" s="18">
        <v>37.200000000000003</v>
      </c>
      <c r="F369" s="18">
        <v>4.72</v>
      </c>
      <c r="G369" s="18">
        <v>0.17100000000000001</v>
      </c>
      <c r="I369">
        <v>255</v>
      </c>
      <c r="J369" s="43">
        <f>(I369*14.007)*(0.001)</f>
        <v>3.5717849999999998</v>
      </c>
      <c r="K369">
        <v>2.99</v>
      </c>
      <c r="L369" s="43">
        <f>(K369*30.97)*0.001</f>
        <v>9.260030000000001E-2</v>
      </c>
      <c r="N369" s="18">
        <v>4</v>
      </c>
      <c r="O369" s="18">
        <v>2</v>
      </c>
      <c r="P369" s="18">
        <v>3</v>
      </c>
      <c r="Q369" s="18"/>
      <c r="R369" s="18">
        <v>6</v>
      </c>
      <c r="S369" s="18" t="s">
        <v>20</v>
      </c>
      <c r="T369" s="3">
        <f t="shared" si="64"/>
        <v>31</v>
      </c>
      <c r="U369" s="3">
        <f t="shared" si="65"/>
        <v>26</v>
      </c>
      <c r="V369" s="24">
        <f t="shared" si="66"/>
        <v>0.53339999999999999</v>
      </c>
      <c r="W369" s="18">
        <v>21</v>
      </c>
      <c r="X369" s="18">
        <v>1</v>
      </c>
      <c r="Y369" s="18">
        <v>2</v>
      </c>
      <c r="Z369" s="18">
        <v>31</v>
      </c>
      <c r="AA369" s="18" t="s">
        <v>368</v>
      </c>
      <c r="AB369" s="18">
        <v>26</v>
      </c>
      <c r="AC369" s="18" t="s">
        <v>368</v>
      </c>
      <c r="AD369" s="18">
        <v>10.02</v>
      </c>
      <c r="AE369" s="18"/>
      <c r="AF369" s="18"/>
      <c r="AG369" s="18"/>
      <c r="AH369" s="18"/>
    </row>
    <row r="370" spans="1:34" hidden="1" x14ac:dyDescent="0.2">
      <c r="A370" s="19">
        <v>39294</v>
      </c>
      <c r="B370" s="22">
        <v>27</v>
      </c>
      <c r="C370" s="18">
        <v>0.1</v>
      </c>
      <c r="D370" s="18">
        <v>7.06</v>
      </c>
      <c r="E370" s="18">
        <v>30.2</v>
      </c>
      <c r="F370" s="18">
        <v>2.16</v>
      </c>
      <c r="G370" s="18">
        <v>0.19500000000000001</v>
      </c>
      <c r="I370">
        <v>147</v>
      </c>
      <c r="J370" s="43">
        <f t="shared" ref="J370:J379" si="71">(I370*14.007)*(0.001)</f>
        <v>2.0590290000000002</v>
      </c>
      <c r="K370">
        <v>2.73</v>
      </c>
      <c r="L370" s="43">
        <f t="shared" ref="L370:L379" si="72">(K370*30.97)*0.001</f>
        <v>8.4548099999999987E-2</v>
      </c>
      <c r="N370">
        <v>1</v>
      </c>
      <c r="O370">
        <v>2</v>
      </c>
      <c r="P370">
        <v>2</v>
      </c>
      <c r="R370">
        <v>8</v>
      </c>
      <c r="S370">
        <v>5</v>
      </c>
      <c r="T370" s="3">
        <f t="shared" si="64"/>
        <v>33</v>
      </c>
      <c r="U370" s="3">
        <f t="shared" si="65"/>
        <v>28</v>
      </c>
      <c r="V370" s="24">
        <f t="shared" si="66"/>
        <v>0.60959999999999992</v>
      </c>
      <c r="W370">
        <v>24</v>
      </c>
      <c r="X370">
        <v>1</v>
      </c>
      <c r="Y370">
        <v>2</v>
      </c>
      <c r="Z370">
        <v>33</v>
      </c>
      <c r="AA370" t="s">
        <v>368</v>
      </c>
      <c r="AB370">
        <v>28</v>
      </c>
      <c r="AC370" t="s">
        <v>368</v>
      </c>
      <c r="AD370" s="18">
        <v>9.08</v>
      </c>
      <c r="AE370" s="18"/>
      <c r="AF370" s="18"/>
      <c r="AG370" s="18"/>
      <c r="AH370" s="18"/>
    </row>
    <row r="371" spans="1:34" hidden="1" x14ac:dyDescent="0.2">
      <c r="A371" s="19">
        <v>39308</v>
      </c>
      <c r="B371" s="22">
        <v>27</v>
      </c>
      <c r="C371" s="18">
        <v>0.17</v>
      </c>
      <c r="D371" s="18">
        <v>7.33</v>
      </c>
      <c r="E371" s="18">
        <v>39.5</v>
      </c>
      <c r="F371" s="18">
        <v>1.47</v>
      </c>
      <c r="G371" s="18">
        <v>0.126</v>
      </c>
      <c r="I371">
        <v>173</v>
      </c>
      <c r="J371" s="43">
        <f t="shared" si="71"/>
        <v>2.4232109999999998</v>
      </c>
      <c r="K371">
        <v>3.28</v>
      </c>
      <c r="L371" s="43">
        <f t="shared" si="72"/>
        <v>0.10158159999999999</v>
      </c>
      <c r="N371">
        <v>2</v>
      </c>
      <c r="O371">
        <v>1</v>
      </c>
      <c r="P371">
        <v>2</v>
      </c>
      <c r="R371">
        <v>6</v>
      </c>
      <c r="S371">
        <v>1</v>
      </c>
      <c r="T371" s="3">
        <f t="shared" si="64"/>
        <v>33</v>
      </c>
      <c r="U371" s="3">
        <f t="shared" si="65"/>
        <v>28</v>
      </c>
      <c r="V371" s="24">
        <f t="shared" si="66"/>
        <v>0.76200000000000001</v>
      </c>
      <c r="W371">
        <v>30</v>
      </c>
      <c r="X371">
        <v>1</v>
      </c>
      <c r="Y371">
        <v>1</v>
      </c>
      <c r="Z371">
        <v>33</v>
      </c>
      <c r="AA371" t="s">
        <v>368</v>
      </c>
      <c r="AB371">
        <v>28</v>
      </c>
      <c r="AC371" t="s">
        <v>368</v>
      </c>
      <c r="AD371" s="18">
        <v>9.7100000000000009</v>
      </c>
      <c r="AE371" s="18"/>
      <c r="AF371" s="18"/>
      <c r="AG371" s="18"/>
      <c r="AH371" s="18"/>
    </row>
    <row r="372" spans="1:34" hidden="1" x14ac:dyDescent="0.2">
      <c r="A372" s="19">
        <v>39322</v>
      </c>
      <c r="B372" s="22">
        <v>27</v>
      </c>
      <c r="C372" s="18">
        <v>0.25</v>
      </c>
      <c r="D372" s="18">
        <v>9.6300000000000008</v>
      </c>
      <c r="E372" s="18">
        <v>14.7</v>
      </c>
      <c r="F372" s="18">
        <v>1.1499999999999999</v>
      </c>
      <c r="G372" s="18">
        <v>2.1999999999999999E-2</v>
      </c>
      <c r="I372">
        <v>205</v>
      </c>
      <c r="J372" s="43">
        <f t="shared" si="71"/>
        <v>2.871435</v>
      </c>
      <c r="K372">
        <v>2.0299999999999998</v>
      </c>
      <c r="L372" s="43">
        <f t="shared" si="72"/>
        <v>6.2869099999999983E-2</v>
      </c>
      <c r="N372">
        <v>1</v>
      </c>
      <c r="O372">
        <v>1</v>
      </c>
      <c r="P372">
        <v>2</v>
      </c>
      <c r="R372">
        <v>3</v>
      </c>
      <c r="S372">
        <v>1</v>
      </c>
      <c r="T372" s="3">
        <f t="shared" si="64"/>
        <v>28</v>
      </c>
      <c r="U372" s="3">
        <f t="shared" si="65"/>
        <v>26</v>
      </c>
      <c r="V372" s="24">
        <f t="shared" si="66"/>
        <v>1.524</v>
      </c>
      <c r="W372">
        <v>60</v>
      </c>
      <c r="X372">
        <v>1</v>
      </c>
      <c r="Y372">
        <v>1</v>
      </c>
      <c r="Z372">
        <v>28</v>
      </c>
      <c r="AA372" t="s">
        <v>368</v>
      </c>
      <c r="AB372">
        <v>26</v>
      </c>
      <c r="AC372" t="s">
        <v>368</v>
      </c>
      <c r="AD372" s="18">
        <v>2.94</v>
      </c>
      <c r="AE372" s="18"/>
      <c r="AF372" s="18"/>
      <c r="AG372" s="18"/>
      <c r="AH372" s="18"/>
    </row>
    <row r="373" spans="1:34" hidden="1" x14ac:dyDescent="0.2">
      <c r="A373" s="19">
        <v>39336</v>
      </c>
      <c r="B373" s="22">
        <v>27</v>
      </c>
      <c r="C373" s="18">
        <v>0.5</v>
      </c>
      <c r="D373" s="18">
        <v>7.85</v>
      </c>
      <c r="E373" s="18">
        <v>38.200000000000003</v>
      </c>
      <c r="F373" s="18">
        <v>1.26</v>
      </c>
      <c r="G373" s="18">
        <v>0.13800000000000001</v>
      </c>
      <c r="I373">
        <v>225</v>
      </c>
      <c r="J373" s="43">
        <f t="shared" si="71"/>
        <v>3.1515749999999998</v>
      </c>
      <c r="K373">
        <v>2.37</v>
      </c>
      <c r="L373" s="43">
        <f t="shared" si="72"/>
        <v>7.3398900000000003E-2</v>
      </c>
      <c r="N373">
        <v>1</v>
      </c>
      <c r="O373">
        <v>4</v>
      </c>
      <c r="P373">
        <v>2</v>
      </c>
      <c r="R373">
        <v>6</v>
      </c>
      <c r="S373">
        <v>1</v>
      </c>
      <c r="T373" s="3">
        <f t="shared" si="64"/>
        <v>26</v>
      </c>
      <c r="U373" s="3">
        <f t="shared" si="65"/>
        <v>26</v>
      </c>
      <c r="V373" s="24">
        <f t="shared" si="66"/>
        <v>0.68579999999999997</v>
      </c>
      <c r="W373">
        <v>27</v>
      </c>
      <c r="X373">
        <v>1</v>
      </c>
      <c r="Y373">
        <v>1</v>
      </c>
      <c r="Z373">
        <v>26</v>
      </c>
      <c r="AA373" t="s">
        <v>368</v>
      </c>
      <c r="AB373">
        <v>26</v>
      </c>
      <c r="AC373" t="s">
        <v>368</v>
      </c>
      <c r="AD373" s="18">
        <v>1.04</v>
      </c>
      <c r="AE373" s="18"/>
      <c r="AF373" s="18"/>
      <c r="AG373" s="18"/>
      <c r="AH373" s="18"/>
    </row>
    <row r="374" spans="1:34" hidden="1" x14ac:dyDescent="0.2">
      <c r="A374" s="19">
        <v>39350</v>
      </c>
      <c r="B374" s="22">
        <v>27</v>
      </c>
      <c r="C374" s="18">
        <v>0.61</v>
      </c>
      <c r="D374" s="18">
        <v>7.94</v>
      </c>
      <c r="E374" s="18">
        <v>35.299999999999997</v>
      </c>
      <c r="F374" s="18">
        <v>0.9</v>
      </c>
      <c r="G374" s="18">
        <v>4.9000000000000002E-2</v>
      </c>
      <c r="I374">
        <v>228</v>
      </c>
      <c r="J374" s="43">
        <f t="shared" si="71"/>
        <v>3.1935959999999999</v>
      </c>
      <c r="K374">
        <v>1.97</v>
      </c>
      <c r="L374" s="43">
        <f t="shared" si="72"/>
        <v>6.10109E-2</v>
      </c>
      <c r="N374">
        <v>1</v>
      </c>
      <c r="O374">
        <v>1</v>
      </c>
      <c r="P374">
        <v>2</v>
      </c>
      <c r="R374">
        <v>7</v>
      </c>
      <c r="S374">
        <v>1</v>
      </c>
      <c r="T374" s="3">
        <f t="shared" si="64"/>
        <v>27</v>
      </c>
      <c r="U374" s="3">
        <f t="shared" si="65"/>
        <v>24</v>
      </c>
      <c r="V374" s="24">
        <f t="shared" si="66"/>
        <v>0.58419999999999994</v>
      </c>
      <c r="W374">
        <v>23</v>
      </c>
      <c r="X374">
        <v>1</v>
      </c>
      <c r="Y374">
        <v>2</v>
      </c>
      <c r="Z374">
        <v>27</v>
      </c>
      <c r="AA374" t="s">
        <v>368</v>
      </c>
      <c r="AB374">
        <v>24</v>
      </c>
      <c r="AC374" t="s">
        <v>368</v>
      </c>
      <c r="AD374" s="18" t="s">
        <v>20</v>
      </c>
      <c r="AE374" s="18"/>
      <c r="AF374" s="18"/>
      <c r="AG374" s="18"/>
      <c r="AH374" s="18"/>
    </row>
    <row r="375" spans="1:34" hidden="1" x14ac:dyDescent="0.2">
      <c r="A375" s="19">
        <v>39364</v>
      </c>
      <c r="B375" s="22">
        <v>27</v>
      </c>
      <c r="C375" s="18">
        <v>1.24</v>
      </c>
      <c r="D375" s="18">
        <v>7.21</v>
      </c>
      <c r="E375" s="18">
        <v>57</v>
      </c>
      <c r="F375" s="18">
        <v>0.51700000000000002</v>
      </c>
      <c r="G375" s="18">
        <v>0.17499999999999999</v>
      </c>
      <c r="I375">
        <v>245</v>
      </c>
      <c r="J375" s="43">
        <f t="shared" si="71"/>
        <v>3.4317150000000001</v>
      </c>
      <c r="K375">
        <v>2.39</v>
      </c>
      <c r="L375" s="43">
        <f t="shared" si="72"/>
        <v>7.4018299999999995E-2</v>
      </c>
      <c r="N375" s="18">
        <v>2</v>
      </c>
      <c r="O375" s="18">
        <v>1</v>
      </c>
      <c r="P375" s="18">
        <v>2</v>
      </c>
      <c r="Q375" s="18"/>
      <c r="R375" s="18">
        <v>8</v>
      </c>
      <c r="S375" s="18">
        <v>1</v>
      </c>
      <c r="T375" s="3">
        <f t="shared" si="64"/>
        <v>27</v>
      </c>
      <c r="U375" s="3">
        <f t="shared" si="65"/>
        <v>24</v>
      </c>
      <c r="V375" s="24">
        <f t="shared" si="66"/>
        <v>0.53339999999999999</v>
      </c>
      <c r="W375" s="18">
        <v>21</v>
      </c>
      <c r="X375" s="18">
        <v>1</v>
      </c>
      <c r="Y375" s="18">
        <v>1</v>
      </c>
      <c r="Z375" s="18">
        <v>27</v>
      </c>
      <c r="AA375" s="18" t="s">
        <v>368</v>
      </c>
      <c r="AB375" s="18">
        <v>24</v>
      </c>
      <c r="AC375" s="18" t="s">
        <v>368</v>
      </c>
      <c r="AD375" s="18">
        <v>9</v>
      </c>
      <c r="AE375" s="18"/>
      <c r="AF375" s="18"/>
      <c r="AG375" s="18"/>
      <c r="AH375" s="18"/>
    </row>
    <row r="376" spans="1:34" hidden="1" x14ac:dyDescent="0.2">
      <c r="A376" s="19">
        <v>39378</v>
      </c>
      <c r="B376" s="22">
        <v>27</v>
      </c>
      <c r="C376" s="18">
        <v>8.5999999999999993E-2</v>
      </c>
      <c r="D376" s="18">
        <v>7.29</v>
      </c>
      <c r="E376" s="18">
        <v>22.2</v>
      </c>
      <c r="F376" s="18">
        <v>1.39</v>
      </c>
      <c r="G376" s="18">
        <v>0.113</v>
      </c>
      <c r="I376">
        <v>253</v>
      </c>
      <c r="J376" s="43">
        <f t="shared" si="71"/>
        <v>3.543771</v>
      </c>
      <c r="K376">
        <v>2.38</v>
      </c>
      <c r="L376" s="43">
        <f t="shared" si="72"/>
        <v>7.3708599999999985E-2</v>
      </c>
      <c r="N376" s="18">
        <v>2</v>
      </c>
      <c r="O376" s="18">
        <v>2</v>
      </c>
      <c r="P376" s="18">
        <v>3</v>
      </c>
      <c r="Q376" s="18"/>
      <c r="R376" s="18">
        <v>6</v>
      </c>
      <c r="S376" s="18">
        <v>1</v>
      </c>
      <c r="T376" s="3">
        <f t="shared" si="64"/>
        <v>25</v>
      </c>
      <c r="U376" s="3">
        <f t="shared" si="65"/>
        <v>21</v>
      </c>
      <c r="V376" s="24">
        <f t="shared" si="66"/>
        <v>0.68579999999999997</v>
      </c>
      <c r="W376" s="18">
        <v>27</v>
      </c>
      <c r="X376" s="18">
        <v>1</v>
      </c>
      <c r="Y376" s="18">
        <v>3</v>
      </c>
      <c r="Z376" s="18">
        <v>25</v>
      </c>
      <c r="AA376" s="18" t="s">
        <v>368</v>
      </c>
      <c r="AB376" s="18">
        <v>21</v>
      </c>
      <c r="AC376" s="18" t="s">
        <v>368</v>
      </c>
      <c r="AD376" s="18">
        <v>7.98</v>
      </c>
      <c r="AE376" s="18"/>
      <c r="AF376" s="18"/>
      <c r="AG376" s="18"/>
      <c r="AH376" s="18"/>
    </row>
    <row r="377" spans="1:34" hidden="1" x14ac:dyDescent="0.2">
      <c r="A377" s="19">
        <v>39392</v>
      </c>
      <c r="B377" s="22">
        <v>27</v>
      </c>
      <c r="C377" s="18">
        <v>0.92</v>
      </c>
      <c r="D377" s="18">
        <v>7.22</v>
      </c>
      <c r="E377" s="18">
        <v>32.1</v>
      </c>
      <c r="F377" s="18">
        <v>0.63900000000000001</v>
      </c>
      <c r="G377" s="18" t="s">
        <v>20</v>
      </c>
      <c r="I377">
        <v>258</v>
      </c>
      <c r="J377" s="43">
        <f t="shared" si="71"/>
        <v>3.6138060000000003</v>
      </c>
      <c r="K377">
        <v>1.74</v>
      </c>
      <c r="L377" s="43">
        <f t="shared" si="72"/>
        <v>5.38878E-2</v>
      </c>
      <c r="N377" s="18">
        <v>3</v>
      </c>
      <c r="O377" s="18">
        <v>2</v>
      </c>
      <c r="P377" s="18">
        <v>1</v>
      </c>
      <c r="Q377" s="18"/>
      <c r="R377" s="18">
        <v>6</v>
      </c>
      <c r="S377" s="18">
        <v>3</v>
      </c>
      <c r="T377" s="3">
        <f t="shared" si="64"/>
        <v>10</v>
      </c>
      <c r="U377" s="3">
        <f t="shared" si="65"/>
        <v>13</v>
      </c>
      <c r="V377" s="24">
        <f t="shared" si="66"/>
        <v>0.68579999999999997</v>
      </c>
      <c r="W377" s="18">
        <v>27</v>
      </c>
      <c r="X377" s="18">
        <v>1</v>
      </c>
      <c r="Y377" s="18">
        <v>1</v>
      </c>
      <c r="Z377" s="18">
        <v>10</v>
      </c>
      <c r="AA377" s="18" t="s">
        <v>368</v>
      </c>
      <c r="AB377" s="18">
        <v>13</v>
      </c>
      <c r="AC377" s="18" t="s">
        <v>368</v>
      </c>
      <c r="AD377" s="18">
        <v>3.37</v>
      </c>
      <c r="AE377" s="18"/>
      <c r="AF377" s="18"/>
      <c r="AG377" s="18"/>
      <c r="AH377" s="18"/>
    </row>
    <row r="378" spans="1:34" hidden="1" x14ac:dyDescent="0.2">
      <c r="A378" s="19">
        <v>39405</v>
      </c>
      <c r="B378" s="22">
        <v>27</v>
      </c>
      <c r="C378" s="18">
        <v>0.88</v>
      </c>
      <c r="D378" s="18">
        <v>6.88</v>
      </c>
      <c r="E378" s="18">
        <v>9.6</v>
      </c>
      <c r="F378" s="18">
        <v>7.1000000000000004E-3</v>
      </c>
      <c r="G378" s="18">
        <v>2.8000000000000001E-2</v>
      </c>
      <c r="I378">
        <v>265</v>
      </c>
      <c r="J378" s="43">
        <f t="shared" si="71"/>
        <v>3.7118549999999999</v>
      </c>
      <c r="K378">
        <v>1.39</v>
      </c>
      <c r="L378" s="43">
        <f t="shared" si="72"/>
        <v>4.3048299999999998E-2</v>
      </c>
      <c r="N378" s="18">
        <v>3</v>
      </c>
      <c r="O378" s="18">
        <v>3</v>
      </c>
      <c r="P378" s="18">
        <v>3</v>
      </c>
      <c r="Q378" s="18"/>
      <c r="R378" s="18">
        <v>8</v>
      </c>
      <c r="S378" s="18">
        <v>3</v>
      </c>
      <c r="T378" s="3">
        <f t="shared" si="64"/>
        <v>12</v>
      </c>
      <c r="U378" s="3">
        <f t="shared" si="65"/>
        <v>10</v>
      </c>
      <c r="V378" s="24">
        <f t="shared" si="66"/>
        <v>1.143</v>
      </c>
      <c r="W378" s="18">
        <v>45</v>
      </c>
      <c r="X378" s="18">
        <v>1</v>
      </c>
      <c r="Y378" s="18">
        <v>2</v>
      </c>
      <c r="Z378" s="18">
        <v>12</v>
      </c>
      <c r="AA378" s="18" t="s">
        <v>368</v>
      </c>
      <c r="AB378" s="18">
        <v>10</v>
      </c>
      <c r="AC378" s="18" t="s">
        <v>368</v>
      </c>
      <c r="AD378" s="18">
        <v>8.68</v>
      </c>
      <c r="AE378" s="18"/>
      <c r="AF378" s="18"/>
      <c r="AG378" s="18"/>
      <c r="AH378" s="18"/>
    </row>
    <row r="379" spans="1:34" hidden="1" x14ac:dyDescent="0.2">
      <c r="A379" s="19">
        <v>39420</v>
      </c>
      <c r="B379" s="22">
        <v>27</v>
      </c>
      <c r="C379" s="18">
        <v>0.8</v>
      </c>
      <c r="D379" s="18">
        <v>7.06</v>
      </c>
      <c r="E379" s="18">
        <v>14.6</v>
      </c>
      <c r="F379" s="18">
        <v>1.1299999999999999E-2</v>
      </c>
      <c r="G379" s="18">
        <v>0.51400000000000001</v>
      </c>
      <c r="I379">
        <v>186</v>
      </c>
      <c r="J379" s="43">
        <f t="shared" si="71"/>
        <v>2.605302</v>
      </c>
      <c r="K379">
        <v>2.71</v>
      </c>
      <c r="L379" s="43">
        <f t="shared" si="72"/>
        <v>8.3928699999999995E-2</v>
      </c>
      <c r="N379" s="18">
        <v>3</v>
      </c>
      <c r="O379" s="18">
        <v>2</v>
      </c>
      <c r="P379" s="18">
        <v>3</v>
      </c>
      <c r="Q379" s="18"/>
      <c r="R379" s="18">
        <v>8</v>
      </c>
      <c r="S379" s="18">
        <v>3</v>
      </c>
      <c r="T379" s="3">
        <f t="shared" si="64"/>
        <v>3</v>
      </c>
      <c r="U379" s="3">
        <f t="shared" si="65"/>
        <v>4</v>
      </c>
      <c r="V379" s="24">
        <f t="shared" si="66"/>
        <v>0.76200000000000001</v>
      </c>
      <c r="W379" s="18">
        <v>30</v>
      </c>
      <c r="X379" s="18">
        <v>1</v>
      </c>
      <c r="Y379" s="18">
        <v>2</v>
      </c>
      <c r="Z379" s="18">
        <v>3</v>
      </c>
      <c r="AA379" s="18" t="s">
        <v>368</v>
      </c>
      <c r="AB379" s="18">
        <v>4</v>
      </c>
      <c r="AC379" s="18" t="s">
        <v>368</v>
      </c>
      <c r="AD379" s="18">
        <v>9.2899999999999991</v>
      </c>
      <c r="AE379" s="18"/>
      <c r="AF379" s="18"/>
      <c r="AG379" s="18"/>
      <c r="AH379" s="18"/>
    </row>
    <row r="380" spans="1:34" hidden="1" x14ac:dyDescent="0.2">
      <c r="A380" s="17">
        <v>39168</v>
      </c>
      <c r="B380" s="22">
        <v>28</v>
      </c>
      <c r="C380" s="18">
        <v>4.55</v>
      </c>
      <c r="D380" s="18">
        <v>5.26</v>
      </c>
      <c r="E380" s="18">
        <v>10.5</v>
      </c>
      <c r="F380" s="18">
        <v>16.3</v>
      </c>
      <c r="G380" s="18">
        <v>0.13900000000000001</v>
      </c>
      <c r="N380" s="18">
        <v>1</v>
      </c>
      <c r="O380" s="18">
        <v>2</v>
      </c>
      <c r="P380" s="18">
        <v>2</v>
      </c>
      <c r="Q380" s="18"/>
      <c r="R380" s="18">
        <v>5</v>
      </c>
      <c r="S380" s="18">
        <v>1</v>
      </c>
      <c r="T380" s="3">
        <f t="shared" si="64"/>
        <v>20</v>
      </c>
      <c r="U380" s="3">
        <f t="shared" si="65"/>
        <v>8</v>
      </c>
      <c r="V380" s="24">
        <f t="shared" si="66"/>
        <v>0.4572</v>
      </c>
      <c r="W380" s="18">
        <v>18</v>
      </c>
      <c r="X380" s="18">
        <v>1</v>
      </c>
      <c r="Y380" s="18">
        <v>2</v>
      </c>
      <c r="Z380" s="18">
        <v>20</v>
      </c>
      <c r="AA380" s="18" t="s">
        <v>368</v>
      </c>
      <c r="AB380" s="18">
        <v>8</v>
      </c>
      <c r="AC380" s="18" t="s">
        <v>368</v>
      </c>
      <c r="AD380" s="18">
        <v>9.27</v>
      </c>
      <c r="AE380" s="18"/>
      <c r="AF380" s="18" t="s">
        <v>88</v>
      </c>
      <c r="AG380" s="18"/>
      <c r="AH380" s="18"/>
    </row>
    <row r="381" spans="1:34" s="29" customFormat="1" hidden="1" x14ac:dyDescent="0.2">
      <c r="A381" s="17">
        <v>39182</v>
      </c>
      <c r="B381" s="22">
        <v>28</v>
      </c>
      <c r="C381" s="18">
        <v>3.06</v>
      </c>
      <c r="D381" s="18">
        <v>5.0599999999999996</v>
      </c>
      <c r="E381" s="18">
        <v>10.3</v>
      </c>
      <c r="F381" s="18">
        <v>11.5</v>
      </c>
      <c r="G381" s="18">
        <v>0.112</v>
      </c>
      <c r="H381" s="43"/>
      <c r="I381">
        <v>171</v>
      </c>
      <c r="J381" s="43">
        <f t="shared" ref="J381:J396" si="73">(I381*14.007)*(0.001)</f>
        <v>2.395197</v>
      </c>
      <c r="K381">
        <v>1.31</v>
      </c>
      <c r="L381" s="43">
        <f t="shared" ref="L381:L396" si="74">(K381*30.97)*0.001</f>
        <v>4.0570700000000001E-2</v>
      </c>
      <c r="M381" s="43"/>
      <c r="N381" s="18">
        <v>3</v>
      </c>
      <c r="O381" s="18">
        <v>2</v>
      </c>
      <c r="P381" s="18">
        <v>3</v>
      </c>
      <c r="Q381" s="18"/>
      <c r="R381" s="18">
        <v>7</v>
      </c>
      <c r="S381" s="18">
        <v>1</v>
      </c>
      <c r="T381" s="3">
        <f t="shared" si="64"/>
        <v>5</v>
      </c>
      <c r="U381" s="3">
        <f t="shared" si="65"/>
        <v>5</v>
      </c>
      <c r="V381" s="24">
        <f t="shared" si="66"/>
        <v>0.4572</v>
      </c>
      <c r="W381" s="18">
        <v>18</v>
      </c>
      <c r="X381" s="18">
        <v>1</v>
      </c>
      <c r="Y381" s="18">
        <v>2</v>
      </c>
      <c r="Z381" s="18">
        <v>5</v>
      </c>
      <c r="AA381" s="18" t="s">
        <v>368</v>
      </c>
      <c r="AB381" s="18">
        <v>5</v>
      </c>
      <c r="AC381" s="18" t="s">
        <v>368</v>
      </c>
      <c r="AD381" s="18">
        <v>8.98</v>
      </c>
      <c r="AE381" s="18"/>
      <c r="AF381" s="18"/>
      <c r="AG381" s="18" t="s">
        <v>82</v>
      </c>
    </row>
    <row r="382" spans="1:34" hidden="1" x14ac:dyDescent="0.2">
      <c r="A382" s="17">
        <v>39196</v>
      </c>
      <c r="B382" s="22">
        <v>28</v>
      </c>
      <c r="C382" s="18">
        <v>2.1</v>
      </c>
      <c r="D382" s="18">
        <v>5.83</v>
      </c>
      <c r="E382" s="18">
        <v>12.3</v>
      </c>
      <c r="F382" s="18">
        <v>8.8699999999999992</v>
      </c>
      <c r="G382" s="18">
        <v>0.1</v>
      </c>
      <c r="I382">
        <v>150</v>
      </c>
      <c r="J382" s="43">
        <f t="shared" si="73"/>
        <v>2.1010499999999999</v>
      </c>
      <c r="K382">
        <v>1.71</v>
      </c>
      <c r="L382" s="43">
        <f t="shared" si="74"/>
        <v>5.2958700000000004E-2</v>
      </c>
      <c r="N382" s="18">
        <v>2</v>
      </c>
      <c r="O382" s="18">
        <v>2</v>
      </c>
      <c r="P382" s="18">
        <v>2</v>
      </c>
      <c r="Q382" s="18"/>
      <c r="R382" s="18">
        <v>6</v>
      </c>
      <c r="S382" s="18">
        <v>1</v>
      </c>
      <c r="T382" s="3">
        <f t="shared" si="64"/>
        <v>20</v>
      </c>
      <c r="U382" s="3">
        <f t="shared" si="65"/>
        <v>11</v>
      </c>
      <c r="V382" s="24">
        <f t="shared" si="66"/>
        <v>0.30479999999999996</v>
      </c>
      <c r="W382" s="18">
        <v>12</v>
      </c>
      <c r="X382" s="18">
        <v>1</v>
      </c>
      <c r="Y382" s="18">
        <v>2</v>
      </c>
      <c r="Z382" s="18">
        <v>20</v>
      </c>
      <c r="AA382" s="18" t="s">
        <v>368</v>
      </c>
      <c r="AB382" s="18">
        <v>11</v>
      </c>
      <c r="AC382" s="18" t="s">
        <v>368</v>
      </c>
      <c r="AD382" s="18">
        <v>8.11</v>
      </c>
      <c r="AE382" s="18"/>
      <c r="AF382" s="18"/>
      <c r="AG382" s="18"/>
      <c r="AH382" s="18"/>
    </row>
    <row r="383" spans="1:34" hidden="1" x14ac:dyDescent="0.2">
      <c r="A383" s="20">
        <v>39210</v>
      </c>
      <c r="B383" s="22">
        <v>28</v>
      </c>
      <c r="C383" s="18">
        <v>3.79</v>
      </c>
      <c r="D383" s="18">
        <v>6.6</v>
      </c>
      <c r="E383" s="18">
        <v>23.7</v>
      </c>
      <c r="F383" s="18">
        <v>11</v>
      </c>
      <c r="G383" s="18">
        <v>3.8999999999999998E-3</v>
      </c>
      <c r="I383">
        <v>96</v>
      </c>
      <c r="J383" s="43">
        <f t="shared" si="73"/>
        <v>1.3446720000000001</v>
      </c>
      <c r="K383">
        <v>1.42</v>
      </c>
      <c r="L383" s="43">
        <f t="shared" si="74"/>
        <v>4.39774E-2</v>
      </c>
      <c r="N383" s="18">
        <v>3</v>
      </c>
      <c r="O383" s="18">
        <v>3</v>
      </c>
      <c r="P383" s="18">
        <v>2</v>
      </c>
      <c r="Q383" s="18"/>
      <c r="R383" s="18">
        <v>3</v>
      </c>
      <c r="S383" s="18">
        <v>1</v>
      </c>
      <c r="T383" s="3">
        <f t="shared" si="64"/>
        <v>19</v>
      </c>
      <c r="U383" s="3">
        <f t="shared" si="65"/>
        <v>14</v>
      </c>
      <c r="V383" s="24">
        <f t="shared" si="66"/>
        <v>0.38100000000000001</v>
      </c>
      <c r="W383" s="18">
        <v>15</v>
      </c>
      <c r="X383" s="18">
        <v>1</v>
      </c>
      <c r="Y383" s="18">
        <v>2</v>
      </c>
      <c r="Z383" s="18">
        <v>19</v>
      </c>
      <c r="AA383" s="18" t="s">
        <v>368</v>
      </c>
      <c r="AB383" s="18">
        <v>14</v>
      </c>
      <c r="AC383" s="18" t="s">
        <v>368</v>
      </c>
      <c r="AD383" s="18">
        <v>8.99</v>
      </c>
      <c r="AE383" s="18"/>
      <c r="AF383" s="18"/>
      <c r="AG383" s="18" t="s">
        <v>198</v>
      </c>
      <c r="AH383" s="18"/>
    </row>
    <row r="384" spans="1:34" hidden="1" x14ac:dyDescent="0.2">
      <c r="A384" s="17">
        <v>39224</v>
      </c>
      <c r="B384" s="22">
        <v>28</v>
      </c>
      <c r="C384" s="18">
        <v>4.45</v>
      </c>
      <c r="D384" s="18">
        <v>6.43</v>
      </c>
      <c r="E384" s="18">
        <v>9.5</v>
      </c>
      <c r="F384" s="18">
        <v>12.8</v>
      </c>
      <c r="G384" s="18">
        <v>6.6000000000000003E-2</v>
      </c>
      <c r="I384">
        <v>86.5</v>
      </c>
      <c r="J384" s="43">
        <f t="shared" si="73"/>
        <v>1.2116054999999999</v>
      </c>
      <c r="K384">
        <v>1.49</v>
      </c>
      <c r="L384" s="43">
        <f t="shared" si="74"/>
        <v>4.61453E-2</v>
      </c>
      <c r="N384" s="18">
        <v>3</v>
      </c>
      <c r="O384" s="18">
        <v>1</v>
      </c>
      <c r="P384" s="18">
        <v>2</v>
      </c>
      <c r="Q384" s="18"/>
      <c r="R384" s="18">
        <v>7</v>
      </c>
      <c r="S384" s="18">
        <v>1</v>
      </c>
      <c r="T384" s="3">
        <f t="shared" si="64"/>
        <v>25</v>
      </c>
      <c r="U384" s="3">
        <f t="shared" si="65"/>
        <v>16</v>
      </c>
      <c r="V384" s="24">
        <f t="shared" si="66"/>
        <v>0.27939999999999998</v>
      </c>
      <c r="W384" s="18">
        <v>11</v>
      </c>
      <c r="X384" s="18">
        <v>1</v>
      </c>
      <c r="Y384" s="18">
        <v>2</v>
      </c>
      <c r="Z384" s="18">
        <v>25</v>
      </c>
      <c r="AA384" s="18" t="s">
        <v>368</v>
      </c>
      <c r="AB384" s="18">
        <v>16</v>
      </c>
      <c r="AC384" s="18" t="s">
        <v>368</v>
      </c>
      <c r="AD384" s="18">
        <v>7.62</v>
      </c>
      <c r="AE384" s="18"/>
      <c r="AF384" s="18"/>
      <c r="AG384" s="18"/>
      <c r="AH384" s="18"/>
    </row>
    <row r="385" spans="1:34" hidden="1" x14ac:dyDescent="0.2">
      <c r="A385" s="17">
        <v>39238</v>
      </c>
      <c r="B385" s="22">
        <v>28</v>
      </c>
      <c r="C385" s="18">
        <v>6.96</v>
      </c>
      <c r="D385" s="18">
        <v>6.54</v>
      </c>
      <c r="E385" s="18">
        <v>7.4</v>
      </c>
      <c r="F385" s="18">
        <v>10.6</v>
      </c>
      <c r="G385" s="18">
        <v>5.8999999999999997E-2</v>
      </c>
      <c r="I385">
        <v>65.900000000000006</v>
      </c>
      <c r="J385" s="43">
        <f t="shared" si="73"/>
        <v>0.92306130000000008</v>
      </c>
      <c r="K385">
        <v>1.56</v>
      </c>
      <c r="L385" s="43">
        <f t="shared" si="74"/>
        <v>4.8313200000000001E-2</v>
      </c>
      <c r="N385" s="18">
        <v>2</v>
      </c>
      <c r="O385" s="18">
        <v>1</v>
      </c>
      <c r="P385" s="18">
        <v>3</v>
      </c>
      <c r="Q385" s="18"/>
      <c r="R385" s="18">
        <v>7</v>
      </c>
      <c r="S385" s="18">
        <v>5</v>
      </c>
      <c r="T385" s="3" t="str">
        <f t="shared" si="64"/>
        <v>N/A</v>
      </c>
      <c r="U385" s="3">
        <f t="shared" si="65"/>
        <v>21</v>
      </c>
      <c r="V385" s="24">
        <f t="shared" si="66"/>
        <v>0.60959999999999992</v>
      </c>
      <c r="W385" s="18">
        <v>24</v>
      </c>
      <c r="X385" s="18" t="s">
        <v>20</v>
      </c>
      <c r="Y385" s="18">
        <v>3</v>
      </c>
      <c r="Z385" s="18" t="s">
        <v>20</v>
      </c>
      <c r="AA385" s="18"/>
      <c r="AB385" s="18">
        <v>21</v>
      </c>
      <c r="AC385" s="18" t="s">
        <v>368</v>
      </c>
      <c r="AD385" s="18">
        <v>6.51</v>
      </c>
      <c r="AE385" s="18"/>
      <c r="AF385" s="18"/>
      <c r="AG385" s="18"/>
      <c r="AH385" s="18"/>
    </row>
    <row r="386" spans="1:34" hidden="1" x14ac:dyDescent="0.2">
      <c r="A386" s="17">
        <v>39252</v>
      </c>
      <c r="B386" s="22">
        <v>28</v>
      </c>
      <c r="C386" s="18">
        <v>6.36</v>
      </c>
      <c r="D386" s="18">
        <v>6.63</v>
      </c>
      <c r="E386" s="18">
        <v>10.9</v>
      </c>
      <c r="F386" s="18">
        <v>11.2</v>
      </c>
      <c r="G386" s="18">
        <v>0.05</v>
      </c>
      <c r="I386">
        <v>72.2</v>
      </c>
      <c r="J386" s="43">
        <f t="shared" si="73"/>
        <v>1.0113053999999999</v>
      </c>
      <c r="K386">
        <v>1.28</v>
      </c>
      <c r="L386" s="43">
        <f t="shared" si="74"/>
        <v>3.9641599999999999E-2</v>
      </c>
      <c r="N386" s="18">
        <v>3</v>
      </c>
      <c r="O386" s="18">
        <v>1</v>
      </c>
      <c r="P386" s="18">
        <v>2</v>
      </c>
      <c r="Q386" s="18"/>
      <c r="R386" s="18">
        <v>4</v>
      </c>
      <c r="S386" s="18">
        <v>1</v>
      </c>
      <c r="T386" s="3">
        <f t="shared" si="64"/>
        <v>30</v>
      </c>
      <c r="U386" s="3">
        <f t="shared" si="65"/>
        <v>23</v>
      </c>
      <c r="V386" s="24">
        <f t="shared" si="66"/>
        <v>0.57150000000000001</v>
      </c>
      <c r="W386" s="18">
        <v>22.5</v>
      </c>
      <c r="X386" s="18">
        <v>1</v>
      </c>
      <c r="Y386" s="18">
        <v>1</v>
      </c>
      <c r="Z386" s="18">
        <v>30</v>
      </c>
      <c r="AA386" s="18" t="s">
        <v>368</v>
      </c>
      <c r="AB386" s="18">
        <v>23</v>
      </c>
      <c r="AC386" s="18" t="s">
        <v>368</v>
      </c>
      <c r="AD386" s="18">
        <v>6.72</v>
      </c>
      <c r="AE386" s="18"/>
      <c r="AF386" s="18"/>
      <c r="AG386" s="18"/>
      <c r="AH386" s="18"/>
    </row>
    <row r="387" spans="1:34" hidden="1" x14ac:dyDescent="0.2">
      <c r="A387" s="17">
        <v>39268</v>
      </c>
      <c r="B387" s="22">
        <v>28</v>
      </c>
      <c r="C387" s="18">
        <v>7.17</v>
      </c>
      <c r="D387" s="18">
        <v>6.86</v>
      </c>
      <c r="E387" s="18">
        <v>12.7</v>
      </c>
      <c r="F387" s="18">
        <v>35.1</v>
      </c>
      <c r="G387" s="18">
        <v>0.16800000000000001</v>
      </c>
      <c r="I387">
        <v>49.3</v>
      </c>
      <c r="J387" s="43">
        <f t="shared" si="73"/>
        <v>0.69054509999999991</v>
      </c>
      <c r="K387">
        <v>1.78</v>
      </c>
      <c r="L387" s="43">
        <f t="shared" si="74"/>
        <v>5.5126599999999998E-2</v>
      </c>
      <c r="N387" s="18">
        <v>4</v>
      </c>
      <c r="O387" s="18">
        <v>2</v>
      </c>
      <c r="P387" s="18">
        <v>3</v>
      </c>
      <c r="Q387" s="18"/>
      <c r="R387" s="18">
        <v>6</v>
      </c>
      <c r="S387" s="18">
        <v>3</v>
      </c>
      <c r="T387" s="3">
        <f t="shared" ref="T387:T450" si="75">IF(Z387&gt;0,IF(AA387="F",((Z387-32)*5/9),Z387),IF(Z387&lt;0,IF(AA387="F",((Z387-32)*5/9),Z387)," "))</f>
        <v>28</v>
      </c>
      <c r="U387" s="3">
        <f t="shared" ref="U387:U450" si="76">IF(AB387&gt;0,IF(AC387="F",((AB387-32)*5/9),AB387),IF(AB387&lt;0,IF(AC387="F",((AB387-32)*5/9),AB387)," "))</f>
        <v>22</v>
      </c>
      <c r="V387" s="24">
        <f t="shared" ref="V387:V425" si="77">W387*0.0254</f>
        <v>0.40639999999999998</v>
      </c>
      <c r="W387" s="18">
        <v>16</v>
      </c>
      <c r="X387" s="18">
        <v>1</v>
      </c>
      <c r="Y387" s="18">
        <v>3</v>
      </c>
      <c r="Z387" s="18">
        <v>28</v>
      </c>
      <c r="AA387" s="18" t="s">
        <v>368</v>
      </c>
      <c r="AB387" s="18">
        <v>22</v>
      </c>
      <c r="AC387" s="18" t="s">
        <v>368</v>
      </c>
      <c r="AD387" s="18">
        <v>7.12</v>
      </c>
      <c r="AE387" s="18"/>
      <c r="AF387" s="18"/>
      <c r="AG387" s="18"/>
      <c r="AH387" s="18"/>
    </row>
    <row r="388" spans="1:34" hidden="1" x14ac:dyDescent="0.2">
      <c r="A388" s="17">
        <v>39282</v>
      </c>
      <c r="B388" s="22">
        <v>28</v>
      </c>
      <c r="C388" s="18">
        <v>7.62</v>
      </c>
      <c r="D388" s="18">
        <v>6.47</v>
      </c>
      <c r="E388" s="18">
        <v>16.3</v>
      </c>
      <c r="F388" s="18" t="s">
        <v>20</v>
      </c>
      <c r="G388" s="18">
        <v>0.33600000000000002</v>
      </c>
      <c r="I388">
        <v>46.3</v>
      </c>
      <c r="J388" s="43">
        <f t="shared" si="73"/>
        <v>0.64852409999999994</v>
      </c>
      <c r="K388">
        <v>1.71</v>
      </c>
      <c r="L388" s="43">
        <f t="shared" si="74"/>
        <v>5.2958700000000004E-2</v>
      </c>
      <c r="N388" s="18">
        <v>4</v>
      </c>
      <c r="O388" s="18">
        <v>1</v>
      </c>
      <c r="P388" s="18">
        <v>1</v>
      </c>
      <c r="Q388" s="18"/>
      <c r="R388" s="18">
        <v>7</v>
      </c>
      <c r="S388" s="18">
        <v>1</v>
      </c>
      <c r="T388" s="3">
        <f t="shared" si="75"/>
        <v>38</v>
      </c>
      <c r="U388" s="3">
        <f t="shared" si="76"/>
        <v>26</v>
      </c>
      <c r="V388" s="24">
        <f t="shared" si="77"/>
        <v>0.50800000000000001</v>
      </c>
      <c r="W388" s="18">
        <v>20</v>
      </c>
      <c r="X388" s="18">
        <v>1</v>
      </c>
      <c r="Y388" s="18">
        <v>1</v>
      </c>
      <c r="Z388" s="18">
        <v>38</v>
      </c>
      <c r="AA388" s="18" t="s">
        <v>368</v>
      </c>
      <c r="AB388" s="18">
        <v>26</v>
      </c>
      <c r="AC388" s="18" t="s">
        <v>368</v>
      </c>
      <c r="AD388" s="18">
        <v>9.64</v>
      </c>
      <c r="AE388" s="18"/>
      <c r="AF388" s="18"/>
      <c r="AG388" s="18"/>
      <c r="AH388" s="18"/>
    </row>
    <row r="389" spans="1:34" hidden="1" x14ac:dyDescent="0.2">
      <c r="A389" s="17">
        <v>39308</v>
      </c>
      <c r="B389" s="22">
        <v>28</v>
      </c>
      <c r="C389" s="18">
        <v>11.15</v>
      </c>
      <c r="D389" s="18">
        <v>6.41</v>
      </c>
      <c r="E389" s="18">
        <v>16.5</v>
      </c>
      <c r="F389" s="18">
        <v>12.2</v>
      </c>
      <c r="G389" s="18">
        <v>0.13100000000000001</v>
      </c>
      <c r="I389">
        <v>48</v>
      </c>
      <c r="J389" s="43">
        <f t="shared" si="73"/>
        <v>0.67233600000000004</v>
      </c>
      <c r="K389">
        <v>1.88</v>
      </c>
      <c r="L389" s="43">
        <f t="shared" si="74"/>
        <v>5.82236E-2</v>
      </c>
      <c r="N389" s="18" t="s">
        <v>20</v>
      </c>
      <c r="O389" s="18" t="s">
        <v>20</v>
      </c>
      <c r="P389" s="18">
        <v>2</v>
      </c>
      <c r="Q389" s="18"/>
      <c r="R389" s="18">
        <v>6</v>
      </c>
      <c r="S389" s="18">
        <v>1</v>
      </c>
      <c r="T389" s="3">
        <f t="shared" si="75"/>
        <v>32</v>
      </c>
      <c r="U389" s="3">
        <f t="shared" si="76"/>
        <v>25</v>
      </c>
      <c r="V389" s="24">
        <f t="shared" si="77"/>
        <v>0.53339999999999999</v>
      </c>
      <c r="W389" s="18">
        <v>21</v>
      </c>
      <c r="X389" s="18">
        <v>1</v>
      </c>
      <c r="Y389" s="18">
        <v>1</v>
      </c>
      <c r="Z389" s="18">
        <v>32</v>
      </c>
      <c r="AA389" s="18" t="s">
        <v>368</v>
      </c>
      <c r="AB389" s="18">
        <v>25</v>
      </c>
      <c r="AC389" s="18" t="s">
        <v>368</v>
      </c>
      <c r="AD389" s="18">
        <v>6.43</v>
      </c>
      <c r="AE389" s="18"/>
      <c r="AF389" s="18"/>
      <c r="AG389" s="18"/>
      <c r="AH389" s="18"/>
    </row>
    <row r="390" spans="1:34" hidden="1" x14ac:dyDescent="0.2">
      <c r="A390" s="17">
        <v>39322</v>
      </c>
      <c r="B390" s="22">
        <v>28</v>
      </c>
      <c r="C390" s="18">
        <v>12.15</v>
      </c>
      <c r="D390" s="18">
        <v>9.3000000000000007</v>
      </c>
      <c r="E390" s="18">
        <v>17.5</v>
      </c>
      <c r="F390" s="18">
        <v>12.9</v>
      </c>
      <c r="G390" s="18">
        <v>5.2999999999999999E-2</v>
      </c>
      <c r="I390">
        <v>46.9</v>
      </c>
      <c r="J390" s="43">
        <f t="shared" si="73"/>
        <v>0.65692829999999991</v>
      </c>
      <c r="K390">
        <v>1.86</v>
      </c>
      <c r="L390" s="43">
        <f t="shared" si="74"/>
        <v>5.7604200000000001E-2</v>
      </c>
      <c r="N390" s="18">
        <v>2</v>
      </c>
      <c r="O390" s="18">
        <v>1</v>
      </c>
      <c r="P390" s="18">
        <v>2</v>
      </c>
      <c r="Q390" s="18"/>
      <c r="R390" s="18">
        <v>4</v>
      </c>
      <c r="S390" s="18">
        <v>1</v>
      </c>
      <c r="T390" s="3">
        <f t="shared" si="75"/>
        <v>26</v>
      </c>
      <c r="U390" s="3">
        <f t="shared" si="76"/>
        <v>24</v>
      </c>
      <c r="V390" s="24">
        <f t="shared" si="77"/>
        <v>0.53339999999999999</v>
      </c>
      <c r="W390" s="18">
        <v>21</v>
      </c>
      <c r="X390" s="18" t="s">
        <v>20</v>
      </c>
      <c r="Y390" s="18">
        <v>2</v>
      </c>
      <c r="Z390" s="18">
        <v>26</v>
      </c>
      <c r="AA390" s="18" t="s">
        <v>368</v>
      </c>
      <c r="AB390" s="18">
        <v>24</v>
      </c>
      <c r="AC390" s="18" t="s">
        <v>368</v>
      </c>
      <c r="AD390" s="18">
        <v>1.29</v>
      </c>
      <c r="AE390" s="18"/>
      <c r="AF390" s="18"/>
      <c r="AG390" s="18"/>
      <c r="AH390" s="18"/>
    </row>
    <row r="391" spans="1:34" hidden="1" x14ac:dyDescent="0.2">
      <c r="A391" s="17">
        <v>39336</v>
      </c>
      <c r="B391" s="22">
        <v>28</v>
      </c>
      <c r="C391" s="18">
        <v>12.11</v>
      </c>
      <c r="D391" s="18">
        <v>7.35</v>
      </c>
      <c r="E391" s="18">
        <v>38.200000000000003</v>
      </c>
      <c r="F391" s="18">
        <v>12</v>
      </c>
      <c r="G391" s="18">
        <v>6.5000000000000002E-2</v>
      </c>
      <c r="I391">
        <v>52.2</v>
      </c>
      <c r="J391" s="43">
        <f t="shared" si="73"/>
        <v>0.73116539999999997</v>
      </c>
      <c r="K391">
        <v>1.94</v>
      </c>
      <c r="L391" s="43">
        <f t="shared" si="74"/>
        <v>6.0081799999999998E-2</v>
      </c>
      <c r="N391" s="18">
        <v>1</v>
      </c>
      <c r="O391" s="18">
        <v>3</v>
      </c>
      <c r="P391" s="18">
        <v>3</v>
      </c>
      <c r="Q391" s="18"/>
      <c r="R391" s="18">
        <v>6</v>
      </c>
      <c r="S391" s="18">
        <v>1</v>
      </c>
      <c r="T391" s="3">
        <f t="shared" si="75"/>
        <v>25</v>
      </c>
      <c r="U391" s="3">
        <f t="shared" si="76"/>
        <v>24</v>
      </c>
      <c r="V391" s="24">
        <f t="shared" si="77"/>
        <v>0.4572</v>
      </c>
      <c r="W391" s="18">
        <v>18</v>
      </c>
      <c r="X391" s="18">
        <v>1</v>
      </c>
      <c r="Y391" s="18">
        <v>3</v>
      </c>
      <c r="Z391" s="18">
        <v>25</v>
      </c>
      <c r="AA391" s="18" t="s">
        <v>368</v>
      </c>
      <c r="AB391" s="18">
        <v>24</v>
      </c>
      <c r="AC391" s="18" t="s">
        <v>368</v>
      </c>
      <c r="AD391" s="18">
        <v>1.92</v>
      </c>
      <c r="AE391" s="18"/>
      <c r="AF391" s="18"/>
      <c r="AG391" s="18"/>
      <c r="AH391" s="18"/>
    </row>
    <row r="392" spans="1:34" hidden="1" x14ac:dyDescent="0.2">
      <c r="A392" s="17">
        <v>39350</v>
      </c>
      <c r="B392" s="22">
        <v>28</v>
      </c>
      <c r="C392" s="18">
        <v>8.7899999999999991</v>
      </c>
      <c r="D392" s="18">
        <v>7.06</v>
      </c>
      <c r="E392" s="18">
        <v>14</v>
      </c>
      <c r="F392" s="18">
        <v>11.3</v>
      </c>
      <c r="G392" s="18">
        <v>9.2999999999999999E-2</v>
      </c>
      <c r="I392">
        <v>48.8</v>
      </c>
      <c r="J392" s="43">
        <f t="shared" si="73"/>
        <v>0.68354159999999997</v>
      </c>
      <c r="K392">
        <v>1.8</v>
      </c>
      <c r="L392" s="43">
        <f t="shared" si="74"/>
        <v>5.5746000000000004E-2</v>
      </c>
      <c r="N392" s="18">
        <v>2</v>
      </c>
      <c r="O392" s="18">
        <v>1</v>
      </c>
      <c r="P392" s="18">
        <v>1</v>
      </c>
      <c r="Q392" s="18"/>
      <c r="R392" s="18">
        <v>1</v>
      </c>
      <c r="S392" s="18">
        <v>1</v>
      </c>
      <c r="T392" s="3">
        <f t="shared" si="75"/>
        <v>14</v>
      </c>
      <c r="U392" s="3">
        <f t="shared" si="76"/>
        <v>20</v>
      </c>
      <c r="V392" s="24">
        <f t="shared" si="77"/>
        <v>0.76200000000000001</v>
      </c>
      <c r="W392" s="18">
        <v>30</v>
      </c>
      <c r="X392" s="18" t="s">
        <v>20</v>
      </c>
      <c r="Y392" s="18">
        <v>1</v>
      </c>
      <c r="Z392" s="18">
        <v>14</v>
      </c>
      <c r="AA392" s="18" t="s">
        <v>368</v>
      </c>
      <c r="AB392" s="18">
        <v>20</v>
      </c>
      <c r="AC392" s="18" t="s">
        <v>368</v>
      </c>
      <c r="AD392" s="18" t="s">
        <v>20</v>
      </c>
      <c r="AE392" s="18"/>
      <c r="AF392" s="18"/>
      <c r="AG392" s="18"/>
      <c r="AH392" s="18"/>
    </row>
    <row r="393" spans="1:34" hidden="1" x14ac:dyDescent="0.2">
      <c r="A393" s="17">
        <v>39364</v>
      </c>
      <c r="B393" s="22">
        <v>28</v>
      </c>
      <c r="C393" s="18">
        <v>16.75</v>
      </c>
      <c r="D393" s="18">
        <v>7.51</v>
      </c>
      <c r="E393" s="18">
        <v>11.5</v>
      </c>
      <c r="F393" s="18">
        <v>40.799999999999997</v>
      </c>
      <c r="G393" s="18">
        <v>0.108</v>
      </c>
      <c r="I393">
        <v>45.5</v>
      </c>
      <c r="J393" s="43">
        <f t="shared" si="73"/>
        <v>0.63731850000000001</v>
      </c>
      <c r="K393">
        <v>1.51</v>
      </c>
      <c r="L393" s="43">
        <f t="shared" si="74"/>
        <v>4.6764699999999999E-2</v>
      </c>
      <c r="N393" s="18">
        <v>1</v>
      </c>
      <c r="O393" s="18">
        <v>1</v>
      </c>
      <c r="P393" s="18">
        <v>2</v>
      </c>
      <c r="Q393" s="18"/>
      <c r="R393" s="18">
        <v>6</v>
      </c>
      <c r="S393" s="18">
        <v>1</v>
      </c>
      <c r="T393" s="3">
        <f t="shared" si="75"/>
        <v>30</v>
      </c>
      <c r="U393" s="3">
        <f t="shared" si="76"/>
        <v>21</v>
      </c>
      <c r="V393" s="24">
        <f t="shared" si="77"/>
        <v>0.254</v>
      </c>
      <c r="W393" s="18">
        <v>10</v>
      </c>
      <c r="X393" s="18">
        <v>1</v>
      </c>
      <c r="Y393" s="18">
        <v>2</v>
      </c>
      <c r="Z393" s="18">
        <v>30</v>
      </c>
      <c r="AA393" s="18" t="s">
        <v>368</v>
      </c>
      <c r="AB393" s="18">
        <v>21</v>
      </c>
      <c r="AC393" s="18" t="s">
        <v>368</v>
      </c>
      <c r="AD393" s="18">
        <v>6.66</v>
      </c>
      <c r="AE393" s="18"/>
      <c r="AF393" s="18"/>
      <c r="AG393" s="18"/>
      <c r="AH393" s="18"/>
    </row>
    <row r="394" spans="1:34" hidden="1" x14ac:dyDescent="0.2">
      <c r="A394" s="17">
        <v>39392</v>
      </c>
      <c r="B394" s="22">
        <v>28</v>
      </c>
      <c r="C394" s="18">
        <v>11.23</v>
      </c>
      <c r="D394" s="18">
        <v>6.49</v>
      </c>
      <c r="E394" s="18">
        <v>15.1</v>
      </c>
      <c r="F394" s="18">
        <v>35.299999999999997</v>
      </c>
      <c r="G394" s="18" t="s">
        <v>20</v>
      </c>
      <c r="I394">
        <v>51.9</v>
      </c>
      <c r="J394" s="43">
        <f t="shared" si="73"/>
        <v>0.72696329999999998</v>
      </c>
      <c r="K394">
        <v>1.1399999999999999</v>
      </c>
      <c r="L394" s="43">
        <f t="shared" si="74"/>
        <v>3.5305799999999998E-2</v>
      </c>
      <c r="N394" s="18">
        <v>2</v>
      </c>
      <c r="O394" s="18">
        <v>1</v>
      </c>
      <c r="P394" s="18"/>
      <c r="Q394" s="18"/>
      <c r="R394" s="18" t="s">
        <v>20</v>
      </c>
      <c r="S394" s="18">
        <v>4</v>
      </c>
      <c r="T394" s="3">
        <f t="shared" si="75"/>
        <v>6</v>
      </c>
      <c r="U394" s="3">
        <f t="shared" si="76"/>
        <v>9</v>
      </c>
      <c r="V394" s="24">
        <f t="shared" si="77"/>
        <v>0.73659999999999992</v>
      </c>
      <c r="W394" s="18">
        <v>29</v>
      </c>
      <c r="X394" s="18">
        <v>1</v>
      </c>
      <c r="Y394" s="18">
        <v>2</v>
      </c>
      <c r="Z394" s="18">
        <v>6</v>
      </c>
      <c r="AA394" s="18" t="s">
        <v>368</v>
      </c>
      <c r="AB394" s="18">
        <v>9</v>
      </c>
      <c r="AC394" s="18" t="s">
        <v>368</v>
      </c>
      <c r="AD394" s="18">
        <v>6.43</v>
      </c>
      <c r="AE394" s="18"/>
      <c r="AF394" s="18"/>
      <c r="AG394" s="18"/>
      <c r="AH394" s="18"/>
    </row>
    <row r="395" spans="1:34" hidden="1" x14ac:dyDescent="0.2">
      <c r="A395" s="17">
        <v>39405</v>
      </c>
      <c r="B395" s="22">
        <v>28</v>
      </c>
      <c r="C395" s="18">
        <v>11.03</v>
      </c>
      <c r="D395" s="18">
        <v>6.29</v>
      </c>
      <c r="E395" s="18">
        <v>19.8</v>
      </c>
      <c r="F395" s="18">
        <v>6.9999999999999999E-4</v>
      </c>
      <c r="G395" s="18">
        <v>1.4999999999999999E-2</v>
      </c>
      <c r="I395">
        <v>323</v>
      </c>
      <c r="J395" s="43">
        <f t="shared" si="73"/>
        <v>4.5242609999999992</v>
      </c>
      <c r="K395">
        <v>1.1299999999999999</v>
      </c>
      <c r="L395" s="43">
        <f t="shared" si="74"/>
        <v>3.4996100000000002E-2</v>
      </c>
      <c r="N395" s="18">
        <v>3</v>
      </c>
      <c r="O395" s="18">
        <v>3</v>
      </c>
      <c r="P395" s="18">
        <v>2</v>
      </c>
      <c r="Q395" s="18"/>
      <c r="R395" s="18">
        <v>2</v>
      </c>
      <c r="S395" s="18">
        <v>1</v>
      </c>
      <c r="T395" s="3">
        <f t="shared" si="75"/>
        <v>7</v>
      </c>
      <c r="U395" s="3">
        <f t="shared" si="76"/>
        <v>6</v>
      </c>
      <c r="V395" s="24">
        <f t="shared" si="77"/>
        <v>0.91439999999999999</v>
      </c>
      <c r="W395" s="18">
        <v>36</v>
      </c>
      <c r="X395" s="18">
        <v>1</v>
      </c>
      <c r="Y395" s="18">
        <v>1</v>
      </c>
      <c r="Z395" s="18">
        <v>7</v>
      </c>
      <c r="AA395" s="18" t="s">
        <v>368</v>
      </c>
      <c r="AB395" s="18">
        <v>6</v>
      </c>
      <c r="AC395" s="18" t="s">
        <v>368</v>
      </c>
      <c r="AD395" s="18">
        <v>9.34</v>
      </c>
      <c r="AE395" s="18"/>
      <c r="AF395" s="18"/>
      <c r="AG395" s="18"/>
      <c r="AH395" s="18"/>
    </row>
    <row r="396" spans="1:34" hidden="1" x14ac:dyDescent="0.2">
      <c r="A396" s="17">
        <v>39420</v>
      </c>
      <c r="B396" s="22">
        <v>28</v>
      </c>
      <c r="C396" s="18">
        <v>9.27</v>
      </c>
      <c r="D396" s="18">
        <v>6.71</v>
      </c>
      <c r="E396" s="18">
        <v>10.4</v>
      </c>
      <c r="F396" s="18">
        <v>1.8E-3</v>
      </c>
      <c r="G396" s="18">
        <v>1E-3</v>
      </c>
      <c r="I396">
        <v>332</v>
      </c>
      <c r="J396" s="43">
        <f t="shared" si="73"/>
        <v>4.6503239999999995</v>
      </c>
      <c r="K396">
        <v>1.03</v>
      </c>
      <c r="L396" s="43">
        <f t="shared" si="74"/>
        <v>3.18991E-2</v>
      </c>
      <c r="N396" s="18">
        <v>3</v>
      </c>
      <c r="O396" s="18">
        <v>2</v>
      </c>
      <c r="P396" s="18">
        <v>3</v>
      </c>
      <c r="Q396" s="18"/>
      <c r="R396" s="18">
        <v>2</v>
      </c>
      <c r="S396" s="18">
        <v>2</v>
      </c>
      <c r="T396" s="3">
        <f t="shared" si="75"/>
        <v>1</v>
      </c>
      <c r="U396" s="3">
        <f t="shared" si="76"/>
        <v>3</v>
      </c>
      <c r="V396" s="24">
        <f t="shared" si="77"/>
        <v>0.76200000000000001</v>
      </c>
      <c r="W396" s="18">
        <v>30</v>
      </c>
      <c r="X396" s="18">
        <v>1</v>
      </c>
      <c r="Y396" s="18">
        <v>3</v>
      </c>
      <c r="Z396" s="18">
        <v>1</v>
      </c>
      <c r="AA396" s="18" t="s">
        <v>368</v>
      </c>
      <c r="AB396" s="18">
        <v>3</v>
      </c>
      <c r="AC396" s="18" t="s">
        <v>368</v>
      </c>
      <c r="AD396" s="18">
        <v>10.32</v>
      </c>
      <c r="AE396" s="18"/>
      <c r="AF396" s="18"/>
      <c r="AG396" s="18"/>
      <c r="AH396" s="18"/>
    </row>
    <row r="397" spans="1:34" hidden="1" x14ac:dyDescent="0.2">
      <c r="A397" s="19">
        <v>39182</v>
      </c>
      <c r="B397" s="22">
        <v>29</v>
      </c>
      <c r="C397" s="18">
        <v>0.09</v>
      </c>
      <c r="D397" s="18">
        <v>5.51</v>
      </c>
      <c r="E397" s="18">
        <v>22.7</v>
      </c>
      <c r="F397" s="18">
        <v>6.02</v>
      </c>
      <c r="G397" s="18">
        <v>0.188</v>
      </c>
      <c r="I397">
        <v>218</v>
      </c>
      <c r="J397" s="43">
        <f t="shared" ref="J397:J410" si="78">(I397*14.007)*(0.001)</f>
        <v>3.0535259999999997</v>
      </c>
      <c r="K397">
        <v>2.23</v>
      </c>
      <c r="L397" s="43">
        <f t="shared" ref="L397:L410" si="79">(K397*30.97)*0.001</f>
        <v>6.9063099999999988E-2</v>
      </c>
      <c r="N397" s="18">
        <v>3</v>
      </c>
      <c r="O397" s="18">
        <v>1</v>
      </c>
      <c r="P397" s="18">
        <v>2</v>
      </c>
      <c r="Q397" s="18"/>
      <c r="R397" s="18">
        <v>8</v>
      </c>
      <c r="S397" s="18">
        <v>1</v>
      </c>
      <c r="T397" s="3">
        <f t="shared" si="75"/>
        <v>7</v>
      </c>
      <c r="U397" s="3">
        <f t="shared" si="76"/>
        <v>8</v>
      </c>
      <c r="V397" s="24">
        <f t="shared" si="77"/>
        <v>7.619999999999999E-2</v>
      </c>
      <c r="W397" s="18">
        <v>3</v>
      </c>
      <c r="X397" s="18">
        <v>1</v>
      </c>
      <c r="Y397" s="18">
        <v>3</v>
      </c>
      <c r="Z397" s="18">
        <v>7</v>
      </c>
      <c r="AA397" s="18" t="s">
        <v>368</v>
      </c>
      <c r="AB397" s="18">
        <v>8</v>
      </c>
      <c r="AC397" s="18" t="s">
        <v>368</v>
      </c>
      <c r="AD397" s="18">
        <v>10.199999999999999</v>
      </c>
      <c r="AE397" s="18"/>
      <c r="AF397" s="18"/>
      <c r="AG397" s="18"/>
      <c r="AH397" s="18"/>
    </row>
    <row r="398" spans="1:34" hidden="1" x14ac:dyDescent="0.2">
      <c r="A398" s="19">
        <v>39196</v>
      </c>
      <c r="B398" s="22">
        <v>29</v>
      </c>
      <c r="C398" s="18">
        <v>7.0000000000000007E-2</v>
      </c>
      <c r="D398" s="18">
        <v>6.34</v>
      </c>
      <c r="E398" s="18">
        <v>20.9</v>
      </c>
      <c r="F398" s="18">
        <v>2.48</v>
      </c>
      <c r="G398" s="18">
        <v>0.107</v>
      </c>
      <c r="I398">
        <v>172</v>
      </c>
      <c r="J398" s="43">
        <f t="shared" si="78"/>
        <v>2.4092039999999999</v>
      </c>
      <c r="K398">
        <v>2.72</v>
      </c>
      <c r="L398" s="43">
        <f t="shared" si="79"/>
        <v>8.4238400000000005E-2</v>
      </c>
      <c r="N398" s="18">
        <v>3</v>
      </c>
      <c r="O398" s="18">
        <v>2</v>
      </c>
      <c r="P398" s="18">
        <v>2</v>
      </c>
      <c r="Q398" s="18"/>
      <c r="R398" s="18">
        <v>7</v>
      </c>
      <c r="S398" s="18">
        <v>1</v>
      </c>
      <c r="T398" s="3">
        <f t="shared" si="75"/>
        <v>21</v>
      </c>
      <c r="U398" s="3">
        <f t="shared" si="76"/>
        <v>18</v>
      </c>
      <c r="V398" s="24">
        <f t="shared" si="77"/>
        <v>0.1016</v>
      </c>
      <c r="W398" s="18">
        <v>4</v>
      </c>
      <c r="X398" s="18">
        <v>1</v>
      </c>
      <c r="Y398" s="18">
        <v>2</v>
      </c>
      <c r="Z398" s="18">
        <v>21</v>
      </c>
      <c r="AA398" s="18" t="s">
        <v>368</v>
      </c>
      <c r="AB398" s="18">
        <v>18</v>
      </c>
      <c r="AC398" s="18" t="s">
        <v>368</v>
      </c>
      <c r="AD398" s="18">
        <v>8.1</v>
      </c>
      <c r="AE398" s="18"/>
      <c r="AF398" s="18"/>
      <c r="AG398" s="18" t="s">
        <v>179</v>
      </c>
      <c r="AH398" s="18"/>
    </row>
    <row r="399" spans="1:34" hidden="1" x14ac:dyDescent="0.2">
      <c r="A399" s="17">
        <v>39210</v>
      </c>
      <c r="B399" s="22">
        <v>29</v>
      </c>
      <c r="C399" s="18">
        <v>0.22</v>
      </c>
      <c r="D399" s="18">
        <v>6.9</v>
      </c>
      <c r="E399" s="18">
        <v>31.5</v>
      </c>
      <c r="F399" s="18">
        <v>3.95</v>
      </c>
      <c r="G399" s="18">
        <v>0.22900000000000001</v>
      </c>
      <c r="I399">
        <v>158</v>
      </c>
      <c r="J399" s="43">
        <f t="shared" si="78"/>
        <v>2.2131059999999998</v>
      </c>
      <c r="K399">
        <v>2.7</v>
      </c>
      <c r="L399" s="43">
        <f t="shared" si="79"/>
        <v>8.3618999999999999E-2</v>
      </c>
      <c r="N399" s="18">
        <v>2</v>
      </c>
      <c r="O399" s="18">
        <v>2</v>
      </c>
      <c r="P399" s="18">
        <v>2</v>
      </c>
      <c r="Q399" s="18"/>
      <c r="R399" s="18">
        <v>2</v>
      </c>
      <c r="S399" s="18" t="s">
        <v>20</v>
      </c>
      <c r="T399" s="3">
        <f t="shared" si="75"/>
        <v>22</v>
      </c>
      <c r="U399" s="3">
        <f t="shared" si="76"/>
        <v>16</v>
      </c>
      <c r="V399" s="24">
        <f t="shared" si="77"/>
        <v>0.2286</v>
      </c>
      <c r="W399" s="18">
        <v>9</v>
      </c>
      <c r="X399" s="18">
        <v>1</v>
      </c>
      <c r="Y399" s="18" t="s">
        <v>20</v>
      </c>
      <c r="Z399" s="18">
        <v>22</v>
      </c>
      <c r="AA399" s="18" t="s">
        <v>368</v>
      </c>
      <c r="AB399" s="18">
        <v>16</v>
      </c>
      <c r="AC399" s="18" t="s">
        <v>368</v>
      </c>
      <c r="AD399" s="18">
        <v>9.01</v>
      </c>
      <c r="AE399" s="18"/>
      <c r="AF399" s="18"/>
      <c r="AG399" s="18"/>
      <c r="AH399" s="18"/>
    </row>
    <row r="400" spans="1:34" hidden="1" x14ac:dyDescent="0.2">
      <c r="A400" s="20">
        <v>39238</v>
      </c>
      <c r="B400" s="22">
        <v>29</v>
      </c>
      <c r="C400" s="18">
        <v>1.28</v>
      </c>
      <c r="D400" s="18">
        <v>6.79</v>
      </c>
      <c r="E400" s="18">
        <v>50.3</v>
      </c>
      <c r="F400" s="18">
        <v>2.92</v>
      </c>
      <c r="G400" s="18">
        <v>4.2999999999999997E-2</v>
      </c>
      <c r="I400">
        <v>76.400000000000006</v>
      </c>
      <c r="J400" s="43">
        <f t="shared" si="78"/>
        <v>1.0701348000000002</v>
      </c>
      <c r="K400">
        <v>3.75</v>
      </c>
      <c r="L400" s="43">
        <f t="shared" si="79"/>
        <v>0.11613749999999999</v>
      </c>
      <c r="N400" s="18">
        <v>4</v>
      </c>
      <c r="O400" s="22">
        <v>1</v>
      </c>
      <c r="P400" s="18">
        <v>3</v>
      </c>
      <c r="Q400" s="18"/>
      <c r="R400" s="18">
        <v>7</v>
      </c>
      <c r="S400" s="18">
        <v>3</v>
      </c>
      <c r="T400" s="3">
        <f t="shared" si="75"/>
        <v>22</v>
      </c>
      <c r="U400" s="3">
        <f t="shared" si="76"/>
        <v>20</v>
      </c>
      <c r="V400" s="24">
        <f t="shared" si="77"/>
        <v>0.30479999999999996</v>
      </c>
      <c r="W400" s="18">
        <v>12</v>
      </c>
      <c r="X400" s="18">
        <v>1</v>
      </c>
      <c r="Y400" s="18"/>
      <c r="Z400" s="18">
        <v>22</v>
      </c>
      <c r="AA400" s="18" t="s">
        <v>368</v>
      </c>
      <c r="AB400" s="18">
        <v>20</v>
      </c>
      <c r="AC400" s="18" t="s">
        <v>368</v>
      </c>
      <c r="AD400" s="18">
        <v>7.83</v>
      </c>
      <c r="AE400" s="18"/>
      <c r="AF400" s="18"/>
      <c r="AG400" s="18"/>
      <c r="AH400" s="18"/>
    </row>
    <row r="401" spans="1:34" hidden="1" x14ac:dyDescent="0.2">
      <c r="A401" s="20">
        <v>39252</v>
      </c>
      <c r="B401" s="22">
        <v>29</v>
      </c>
      <c r="C401" s="18">
        <v>1.48</v>
      </c>
      <c r="D401" s="18">
        <v>6.89</v>
      </c>
      <c r="E401" s="18">
        <v>87.2</v>
      </c>
      <c r="F401" s="18">
        <v>3.98</v>
      </c>
      <c r="G401" s="18">
        <v>5.1999999999999998E-2</v>
      </c>
      <c r="I401">
        <v>77.900000000000006</v>
      </c>
      <c r="J401" s="43">
        <f t="shared" si="78"/>
        <v>1.0911453000000002</v>
      </c>
      <c r="K401">
        <v>3.61</v>
      </c>
      <c r="L401" s="43">
        <f t="shared" si="79"/>
        <v>0.1118017</v>
      </c>
      <c r="N401" s="18">
        <v>3</v>
      </c>
      <c r="O401" s="22">
        <v>1</v>
      </c>
      <c r="P401" s="18">
        <v>2</v>
      </c>
      <c r="Q401" s="18"/>
      <c r="R401" s="18">
        <v>7</v>
      </c>
      <c r="S401" s="18">
        <v>1</v>
      </c>
      <c r="T401" s="3">
        <f t="shared" si="75"/>
        <v>33</v>
      </c>
      <c r="U401" s="3">
        <f t="shared" si="76"/>
        <v>28</v>
      </c>
      <c r="V401" s="24">
        <f t="shared" si="77"/>
        <v>0.2286</v>
      </c>
      <c r="W401" s="18">
        <v>9</v>
      </c>
      <c r="X401" s="18">
        <v>1</v>
      </c>
      <c r="Y401" s="18">
        <v>2</v>
      </c>
      <c r="Z401" s="18">
        <v>33</v>
      </c>
      <c r="AA401" s="18" t="s">
        <v>368</v>
      </c>
      <c r="AB401" s="18">
        <v>28</v>
      </c>
      <c r="AC401" s="18" t="s">
        <v>368</v>
      </c>
      <c r="AD401" s="18">
        <v>9.8800000000000008</v>
      </c>
      <c r="AE401" s="18"/>
      <c r="AF401" s="18"/>
      <c r="AG401" s="18"/>
      <c r="AH401" s="18"/>
    </row>
    <row r="402" spans="1:34" hidden="1" x14ac:dyDescent="0.2">
      <c r="A402" s="20">
        <v>39268</v>
      </c>
      <c r="B402" s="22">
        <v>29</v>
      </c>
      <c r="C402" s="18">
        <v>1.72</v>
      </c>
      <c r="D402" s="18">
        <v>6.45</v>
      </c>
      <c r="E402" s="18">
        <v>50</v>
      </c>
      <c r="F402" s="18">
        <v>21.6</v>
      </c>
      <c r="G402" s="18">
        <v>0.13500000000000001</v>
      </c>
      <c r="I402">
        <v>55.6</v>
      </c>
      <c r="J402" s="43">
        <f t="shared" si="78"/>
        <v>0.77878920000000007</v>
      </c>
      <c r="K402">
        <v>2.9</v>
      </c>
      <c r="L402" s="43">
        <f t="shared" si="79"/>
        <v>8.981299999999999E-2</v>
      </c>
      <c r="N402" s="18">
        <v>4</v>
      </c>
      <c r="O402" s="22">
        <v>3</v>
      </c>
      <c r="P402" s="18">
        <v>2</v>
      </c>
      <c r="Q402" s="18"/>
      <c r="R402" s="18">
        <v>7</v>
      </c>
      <c r="S402" s="18">
        <v>2</v>
      </c>
      <c r="T402" s="3">
        <f t="shared" si="75"/>
        <v>24</v>
      </c>
      <c r="U402" s="3">
        <f t="shared" si="76"/>
        <v>22</v>
      </c>
      <c r="V402" s="24">
        <f t="shared" si="77"/>
        <v>0.30479999999999996</v>
      </c>
      <c r="W402" s="18">
        <v>12</v>
      </c>
      <c r="X402" s="18">
        <v>1</v>
      </c>
      <c r="Y402" s="18">
        <v>2</v>
      </c>
      <c r="Z402" s="18">
        <v>24</v>
      </c>
      <c r="AA402" s="18" t="s">
        <v>368</v>
      </c>
      <c r="AB402" s="18">
        <v>22</v>
      </c>
      <c r="AC402" s="18" t="s">
        <v>368</v>
      </c>
      <c r="AD402" s="18">
        <v>7.73</v>
      </c>
      <c r="AE402" s="18"/>
      <c r="AF402" s="18"/>
      <c r="AG402" s="18"/>
      <c r="AH402" s="18"/>
    </row>
    <row r="403" spans="1:34" hidden="1" x14ac:dyDescent="0.2">
      <c r="A403" s="20">
        <v>39282</v>
      </c>
      <c r="B403" s="22">
        <v>29</v>
      </c>
      <c r="C403" s="18">
        <v>2.15</v>
      </c>
      <c r="D403" s="18">
        <v>6.16</v>
      </c>
      <c r="E403" s="18">
        <v>39.700000000000003</v>
      </c>
      <c r="F403" s="18" t="s">
        <v>20</v>
      </c>
      <c r="G403" s="18">
        <v>0.53500000000000003</v>
      </c>
      <c r="I403">
        <v>67.599999999999994</v>
      </c>
      <c r="J403" s="43">
        <f t="shared" si="78"/>
        <v>0.94687319999999986</v>
      </c>
      <c r="K403">
        <v>3.59</v>
      </c>
      <c r="L403" s="43">
        <f t="shared" si="79"/>
        <v>0.1111823</v>
      </c>
      <c r="N403" s="18">
        <v>3</v>
      </c>
      <c r="O403" s="22">
        <v>1</v>
      </c>
      <c r="P403" s="18">
        <v>1</v>
      </c>
      <c r="Q403" s="18"/>
      <c r="R403" s="18">
        <v>1</v>
      </c>
      <c r="S403" s="18">
        <v>1</v>
      </c>
      <c r="T403" s="3">
        <f t="shared" si="75"/>
        <v>34</v>
      </c>
      <c r="U403" s="3">
        <f t="shared" si="76"/>
        <v>30</v>
      </c>
      <c r="V403" s="24">
        <f t="shared" si="77"/>
        <v>0.2286</v>
      </c>
      <c r="W403" s="18">
        <v>9</v>
      </c>
      <c r="X403" s="18">
        <v>1</v>
      </c>
      <c r="Y403" s="18">
        <v>1</v>
      </c>
      <c r="Z403" s="18">
        <v>34</v>
      </c>
      <c r="AA403" s="18" t="s">
        <v>368</v>
      </c>
      <c r="AB403" s="18">
        <v>30</v>
      </c>
      <c r="AC403" s="18" t="s">
        <v>368</v>
      </c>
      <c r="AD403" s="18">
        <v>11.09</v>
      </c>
      <c r="AE403" s="18"/>
      <c r="AF403" s="18"/>
      <c r="AG403" s="18"/>
      <c r="AH403" s="18"/>
    </row>
    <row r="404" spans="1:34" hidden="1" x14ac:dyDescent="0.2">
      <c r="A404" s="20">
        <v>39294</v>
      </c>
      <c r="B404" s="22">
        <v>29</v>
      </c>
      <c r="C404" s="18">
        <v>3.84</v>
      </c>
      <c r="D404" s="18">
        <v>6.26</v>
      </c>
      <c r="E404" s="18">
        <v>83.4</v>
      </c>
      <c r="F404" s="18">
        <v>6.75</v>
      </c>
      <c r="G404" s="18">
        <v>0.13800000000000001</v>
      </c>
      <c r="I404">
        <v>61.1</v>
      </c>
      <c r="J404" s="43">
        <f t="shared" si="78"/>
        <v>0.85582770000000008</v>
      </c>
      <c r="K404">
        <v>3.38</v>
      </c>
      <c r="L404" s="43">
        <f t="shared" si="79"/>
        <v>0.1046786</v>
      </c>
      <c r="N404" s="18">
        <v>2</v>
      </c>
      <c r="O404" s="22">
        <v>1</v>
      </c>
      <c r="P404" s="18">
        <v>2</v>
      </c>
      <c r="Q404" s="18"/>
      <c r="R404" s="18">
        <v>1</v>
      </c>
      <c r="S404" s="18">
        <v>3</v>
      </c>
      <c r="T404" s="3">
        <f t="shared" si="75"/>
        <v>33</v>
      </c>
      <c r="U404" s="3">
        <f t="shared" si="76"/>
        <v>27</v>
      </c>
      <c r="V404" s="24">
        <f t="shared" si="77"/>
        <v>0.254</v>
      </c>
      <c r="W404" s="18">
        <v>10</v>
      </c>
      <c r="X404" s="18">
        <v>1</v>
      </c>
      <c r="Y404" s="18">
        <v>2</v>
      </c>
      <c r="Z404" s="18">
        <v>33</v>
      </c>
      <c r="AA404" s="18" t="s">
        <v>368</v>
      </c>
      <c r="AB404" s="18">
        <v>27</v>
      </c>
      <c r="AC404" s="18" t="s">
        <v>368</v>
      </c>
      <c r="AD404" s="18">
        <v>7.43</v>
      </c>
      <c r="AE404" s="18"/>
      <c r="AF404" s="18"/>
      <c r="AG404" s="18"/>
      <c r="AH404" s="18"/>
    </row>
    <row r="405" spans="1:34" hidden="1" x14ac:dyDescent="0.2">
      <c r="A405" s="20">
        <v>39308</v>
      </c>
      <c r="B405" s="22">
        <v>29</v>
      </c>
      <c r="C405" s="18">
        <v>0.47</v>
      </c>
      <c r="D405" s="18">
        <v>6.93</v>
      </c>
      <c r="E405" s="18">
        <v>88.8</v>
      </c>
      <c r="F405" s="18">
        <v>4.57</v>
      </c>
      <c r="G405" s="18">
        <v>0.13700000000000001</v>
      </c>
      <c r="I405">
        <v>79.7</v>
      </c>
      <c r="J405" s="43">
        <f t="shared" si="78"/>
        <v>1.1163578999999999</v>
      </c>
      <c r="K405">
        <v>5.22</v>
      </c>
      <c r="L405" s="43">
        <f t="shared" si="79"/>
        <v>0.16166340000000001</v>
      </c>
      <c r="N405" s="18">
        <v>2</v>
      </c>
      <c r="O405" s="22">
        <v>1</v>
      </c>
      <c r="P405" s="18">
        <v>2</v>
      </c>
      <c r="Q405" s="18"/>
      <c r="R405" s="18">
        <v>2</v>
      </c>
      <c r="S405" s="18">
        <v>3</v>
      </c>
      <c r="T405" s="3">
        <f t="shared" si="75"/>
        <v>26</v>
      </c>
      <c r="U405" s="3">
        <f t="shared" si="76"/>
        <v>24</v>
      </c>
      <c r="V405" s="24">
        <f t="shared" si="77"/>
        <v>0.254</v>
      </c>
      <c r="W405" s="18">
        <v>10</v>
      </c>
      <c r="X405" s="18">
        <v>1</v>
      </c>
      <c r="Y405" s="18">
        <v>2</v>
      </c>
      <c r="Z405" s="18">
        <v>26</v>
      </c>
      <c r="AA405" s="18" t="s">
        <v>368</v>
      </c>
      <c r="AB405" s="18">
        <v>24</v>
      </c>
      <c r="AC405" s="18" t="s">
        <v>368</v>
      </c>
      <c r="AD405" s="18">
        <v>7.05</v>
      </c>
      <c r="AE405" s="18"/>
      <c r="AF405" s="18"/>
      <c r="AG405" s="18"/>
      <c r="AH405" s="18"/>
    </row>
    <row r="406" spans="1:34" hidden="1" x14ac:dyDescent="0.2">
      <c r="A406" s="20">
        <v>39336</v>
      </c>
      <c r="B406" s="22">
        <v>29</v>
      </c>
      <c r="C406" s="18">
        <v>6.98</v>
      </c>
      <c r="D406" s="18">
        <v>7.45</v>
      </c>
      <c r="E406" s="18">
        <v>37.5</v>
      </c>
      <c r="F406" s="18">
        <v>9.77</v>
      </c>
      <c r="G406" s="18">
        <v>8.5999999999999993E-2</v>
      </c>
      <c r="I406">
        <v>61.5</v>
      </c>
      <c r="J406" s="43">
        <f t="shared" si="78"/>
        <v>0.86143049999999999</v>
      </c>
      <c r="K406">
        <v>2.82</v>
      </c>
      <c r="L406" s="43">
        <f t="shared" si="79"/>
        <v>8.7335399999999994E-2</v>
      </c>
      <c r="N406" s="18">
        <v>4</v>
      </c>
      <c r="O406" s="22">
        <v>3</v>
      </c>
      <c r="P406" s="18">
        <v>2</v>
      </c>
      <c r="Q406" s="18"/>
      <c r="R406" s="18">
        <v>8</v>
      </c>
      <c r="S406" s="18">
        <v>2</v>
      </c>
      <c r="T406" s="3">
        <f t="shared" si="75"/>
        <v>28</v>
      </c>
      <c r="U406" s="3">
        <f t="shared" si="76"/>
        <v>24</v>
      </c>
      <c r="V406" s="24">
        <f t="shared" si="77"/>
        <v>0.30479999999999996</v>
      </c>
      <c r="W406" s="18">
        <v>12</v>
      </c>
      <c r="X406" s="18">
        <v>1</v>
      </c>
      <c r="Y406" s="18">
        <v>3</v>
      </c>
      <c r="Z406" s="18">
        <v>28</v>
      </c>
      <c r="AA406" s="18" t="s">
        <v>368</v>
      </c>
      <c r="AB406" s="18">
        <v>24</v>
      </c>
      <c r="AC406" s="18" t="s">
        <v>368</v>
      </c>
      <c r="AD406" s="18">
        <v>1.22</v>
      </c>
      <c r="AE406" s="18"/>
      <c r="AF406" s="18"/>
      <c r="AG406" s="18"/>
      <c r="AH406" s="18"/>
    </row>
    <row r="407" spans="1:34" hidden="1" x14ac:dyDescent="0.2">
      <c r="A407" s="20">
        <v>39350</v>
      </c>
      <c r="B407" s="22">
        <v>29</v>
      </c>
      <c r="C407" s="18">
        <v>7.08</v>
      </c>
      <c r="D407" s="18">
        <v>7.05</v>
      </c>
      <c r="E407" s="18">
        <v>30.4</v>
      </c>
      <c r="F407" s="18">
        <v>9.8699999999999992</v>
      </c>
      <c r="G407" s="18">
        <v>0.11799999999999999</v>
      </c>
      <c r="I407">
        <v>47.8</v>
      </c>
      <c r="J407" s="43">
        <f t="shared" si="78"/>
        <v>0.66953459999999998</v>
      </c>
      <c r="K407">
        <v>2.36</v>
      </c>
      <c r="L407" s="43">
        <f t="shared" si="79"/>
        <v>7.3089199999999993E-2</v>
      </c>
      <c r="N407" s="18">
        <v>4</v>
      </c>
      <c r="O407" s="22">
        <v>1</v>
      </c>
      <c r="P407" s="18">
        <v>2</v>
      </c>
      <c r="Q407" s="18"/>
      <c r="R407" s="18">
        <v>6</v>
      </c>
      <c r="S407" s="18">
        <v>1</v>
      </c>
      <c r="T407" s="3">
        <f t="shared" si="75"/>
        <v>21</v>
      </c>
      <c r="U407" s="3">
        <f t="shared" si="76"/>
        <v>21</v>
      </c>
      <c r="V407" s="24">
        <f t="shared" si="77"/>
        <v>0.2286</v>
      </c>
      <c r="W407" s="18">
        <v>9</v>
      </c>
      <c r="X407" s="18">
        <v>1</v>
      </c>
      <c r="Y407" s="18">
        <v>2</v>
      </c>
      <c r="Z407" s="18">
        <v>21</v>
      </c>
      <c r="AA407" s="18" t="s">
        <v>368</v>
      </c>
      <c r="AB407" s="18">
        <v>21</v>
      </c>
      <c r="AC407" s="18" t="s">
        <v>368</v>
      </c>
      <c r="AD407" s="18" t="s">
        <v>20</v>
      </c>
      <c r="AE407" s="18"/>
      <c r="AF407" s="18"/>
      <c r="AG407" s="18"/>
      <c r="AH407" s="18"/>
    </row>
    <row r="408" spans="1:34" hidden="1" x14ac:dyDescent="0.2">
      <c r="A408" s="20">
        <v>39364</v>
      </c>
      <c r="B408" s="22">
        <v>29</v>
      </c>
      <c r="C408" s="18">
        <v>9.9499999999999993</v>
      </c>
      <c r="D408" s="18">
        <v>6.78</v>
      </c>
      <c r="E408" s="18">
        <v>42.5</v>
      </c>
      <c r="F408" s="18">
        <v>10.199999999999999</v>
      </c>
      <c r="G408" s="18">
        <v>1.9E-2</v>
      </c>
      <c r="I408">
        <v>56.4</v>
      </c>
      <c r="J408" s="43">
        <f t="shared" si="78"/>
        <v>0.7899948</v>
      </c>
      <c r="K408">
        <v>2.52</v>
      </c>
      <c r="L408" s="43">
        <f t="shared" si="79"/>
        <v>7.80444E-2</v>
      </c>
      <c r="N408" s="18">
        <v>1</v>
      </c>
      <c r="O408" s="22">
        <v>1</v>
      </c>
      <c r="P408" s="18">
        <v>2</v>
      </c>
      <c r="Q408" s="18"/>
      <c r="R408" s="18">
        <v>7</v>
      </c>
      <c r="S408" s="18">
        <v>1</v>
      </c>
      <c r="T408" s="3">
        <f t="shared" si="75"/>
        <v>27</v>
      </c>
      <c r="U408" s="3">
        <f t="shared" si="76"/>
        <v>23</v>
      </c>
      <c r="V408" s="24">
        <f t="shared" si="77"/>
        <v>0.30479999999999996</v>
      </c>
      <c r="W408" s="18">
        <v>12</v>
      </c>
      <c r="X408" s="18">
        <v>1</v>
      </c>
      <c r="Y408" s="18">
        <v>2</v>
      </c>
      <c r="Z408" s="18">
        <v>27</v>
      </c>
      <c r="AA408" s="18" t="s">
        <v>368</v>
      </c>
      <c r="AB408" s="18">
        <v>23</v>
      </c>
      <c r="AC408" s="18" t="s">
        <v>368</v>
      </c>
      <c r="AD408" s="18">
        <v>6.08</v>
      </c>
      <c r="AE408" s="18"/>
      <c r="AF408" s="18"/>
      <c r="AG408" s="18"/>
      <c r="AH408" s="18"/>
    </row>
    <row r="409" spans="1:34" hidden="1" x14ac:dyDescent="0.2">
      <c r="A409" s="20">
        <v>39378</v>
      </c>
      <c r="B409" s="22">
        <v>29</v>
      </c>
      <c r="C409" s="18">
        <v>8.23</v>
      </c>
      <c r="D409" s="18">
        <v>6.8</v>
      </c>
      <c r="E409" s="18">
        <v>35.5</v>
      </c>
      <c r="F409" s="18">
        <v>9.77</v>
      </c>
      <c r="G409" s="18">
        <v>0.10299999999999999</v>
      </c>
      <c r="I409">
        <v>49.3</v>
      </c>
      <c r="J409" s="43">
        <f t="shared" si="78"/>
        <v>0.69054509999999991</v>
      </c>
      <c r="K409">
        <v>2.17</v>
      </c>
      <c r="L409" s="43">
        <f t="shared" si="79"/>
        <v>6.7204899999999998E-2</v>
      </c>
      <c r="N409" s="18">
        <v>1</v>
      </c>
      <c r="O409" s="22">
        <v>2</v>
      </c>
      <c r="P409" s="18">
        <v>3</v>
      </c>
      <c r="Q409" s="18"/>
      <c r="R409" s="18">
        <v>6</v>
      </c>
      <c r="S409" s="18">
        <v>1</v>
      </c>
      <c r="T409" s="3">
        <f t="shared" si="75"/>
        <v>25</v>
      </c>
      <c r="U409" s="3">
        <f t="shared" si="76"/>
        <v>17</v>
      </c>
      <c r="V409" s="24">
        <f t="shared" si="77"/>
        <v>0.53339999999999999</v>
      </c>
      <c r="W409" s="18">
        <v>21</v>
      </c>
      <c r="X409" s="18">
        <v>1</v>
      </c>
      <c r="Y409" s="18">
        <v>3</v>
      </c>
      <c r="Z409" s="18">
        <v>25</v>
      </c>
      <c r="AA409" s="18" t="s">
        <v>368</v>
      </c>
      <c r="AB409" s="18">
        <v>17</v>
      </c>
      <c r="AC409" s="18" t="s">
        <v>368</v>
      </c>
      <c r="AD409" s="18">
        <v>8.9499999999999993</v>
      </c>
      <c r="AE409" s="18"/>
      <c r="AF409" s="18"/>
      <c r="AG409" s="18"/>
      <c r="AH409" s="18"/>
    </row>
    <row r="410" spans="1:34" hidden="1" x14ac:dyDescent="0.2">
      <c r="A410" s="20">
        <v>39392</v>
      </c>
      <c r="B410" s="22">
        <v>29</v>
      </c>
      <c r="C410" s="18">
        <v>7.32</v>
      </c>
      <c r="D410" s="18">
        <v>6.49</v>
      </c>
      <c r="E410" s="18">
        <v>34.200000000000003</v>
      </c>
      <c r="F410" s="18">
        <v>9.7799999999999994</v>
      </c>
      <c r="G410" s="18" t="s">
        <v>20</v>
      </c>
      <c r="I410">
        <v>56.9</v>
      </c>
      <c r="J410" s="43">
        <f t="shared" si="78"/>
        <v>0.79699829999999994</v>
      </c>
      <c r="K410">
        <v>2.4900000000000002</v>
      </c>
      <c r="L410" s="43">
        <f t="shared" si="79"/>
        <v>7.7115300000000012E-2</v>
      </c>
      <c r="N410" s="18">
        <v>4</v>
      </c>
      <c r="O410" s="22">
        <v>4</v>
      </c>
      <c r="P410" s="18">
        <v>2</v>
      </c>
      <c r="Q410" s="18"/>
      <c r="R410" s="18">
        <v>7</v>
      </c>
      <c r="S410" s="18">
        <v>3</v>
      </c>
      <c r="T410" s="3">
        <f t="shared" si="75"/>
        <v>7</v>
      </c>
      <c r="U410" s="3">
        <f t="shared" si="76"/>
        <v>10</v>
      </c>
      <c r="V410" s="24">
        <f t="shared" si="77"/>
        <v>0.40639999999999998</v>
      </c>
      <c r="W410" s="18">
        <v>16</v>
      </c>
      <c r="X410" s="18">
        <v>1</v>
      </c>
      <c r="Y410" s="18">
        <v>2</v>
      </c>
      <c r="Z410" s="18">
        <v>7</v>
      </c>
      <c r="AA410" s="18" t="s">
        <v>368</v>
      </c>
      <c r="AB410" s="18">
        <v>10</v>
      </c>
      <c r="AC410" s="18" t="s">
        <v>368</v>
      </c>
      <c r="AD410" s="18">
        <v>11.54</v>
      </c>
      <c r="AE410" s="18"/>
      <c r="AF410" s="18"/>
      <c r="AG410" s="18"/>
      <c r="AH410" s="18"/>
    </row>
    <row r="411" spans="1:34" x14ac:dyDescent="0.2">
      <c r="A411" s="20">
        <v>39420</v>
      </c>
      <c r="B411" s="22">
        <v>29</v>
      </c>
      <c r="C411" s="18">
        <v>6.66</v>
      </c>
      <c r="D411" s="18">
        <v>6.81</v>
      </c>
      <c r="E411" s="18">
        <v>3.1</v>
      </c>
      <c r="F411" s="18">
        <v>3.2000000000000002E-3</v>
      </c>
      <c r="G411" s="18">
        <v>0.11600000000000001</v>
      </c>
      <c r="N411" s="18" t="s">
        <v>20</v>
      </c>
      <c r="O411" s="18" t="s">
        <v>20</v>
      </c>
      <c r="P411" s="18" t="s">
        <v>20</v>
      </c>
      <c r="Q411" s="18"/>
      <c r="R411" s="18" t="s">
        <v>20</v>
      </c>
      <c r="S411" s="18" t="s">
        <v>20</v>
      </c>
      <c r="T411" s="3" t="str">
        <f t="shared" si="75"/>
        <v xml:space="preserve"> </v>
      </c>
      <c r="U411" s="3" t="str">
        <f t="shared" si="76"/>
        <v xml:space="preserve"> </v>
      </c>
      <c r="V411" s="24" t="e">
        <f t="shared" si="77"/>
        <v>#VALUE!</v>
      </c>
      <c r="W411" s="18" t="s">
        <v>20</v>
      </c>
      <c r="X411" s="18" t="s">
        <v>20</v>
      </c>
      <c r="Y411" s="18" t="s">
        <v>20</v>
      </c>
      <c r="Z411" s="18"/>
      <c r="AA411" s="18"/>
      <c r="AB411" s="18"/>
      <c r="AC411" s="18"/>
      <c r="AD411" s="18">
        <v>8.3800000000000008</v>
      </c>
      <c r="AE411" s="18"/>
      <c r="AF411" s="18"/>
      <c r="AG411" s="18"/>
      <c r="AH411" s="18"/>
    </row>
    <row r="412" spans="1:34" hidden="1" x14ac:dyDescent="0.2">
      <c r="A412" s="20">
        <v>39196</v>
      </c>
      <c r="B412" s="22">
        <v>30</v>
      </c>
      <c r="C412" s="18">
        <v>0.2</v>
      </c>
      <c r="D412" s="18">
        <v>6.04</v>
      </c>
      <c r="E412" s="18">
        <v>31.8</v>
      </c>
      <c r="F412" s="18">
        <v>2.48</v>
      </c>
      <c r="G412" s="18">
        <v>9.7850000000000001</v>
      </c>
      <c r="I412">
        <v>373</v>
      </c>
      <c r="J412" s="43">
        <f t="shared" ref="J412:J425" si="80">(I412*14.007)*(0.001)</f>
        <v>5.2246110000000003</v>
      </c>
      <c r="K412">
        <v>50</v>
      </c>
      <c r="L412" s="43">
        <f t="shared" ref="L412:L425" si="81">(K412*30.97)*0.001</f>
        <v>1.5485</v>
      </c>
      <c r="N412" s="18">
        <v>5</v>
      </c>
      <c r="O412" s="18">
        <v>2</v>
      </c>
      <c r="P412" s="18">
        <v>2</v>
      </c>
      <c r="Q412" s="18"/>
      <c r="R412" s="18">
        <v>7</v>
      </c>
      <c r="S412" s="18">
        <v>1</v>
      </c>
      <c r="T412" s="3">
        <f t="shared" si="75"/>
        <v>21</v>
      </c>
      <c r="U412" s="3">
        <f t="shared" si="76"/>
        <v>12</v>
      </c>
      <c r="V412" s="24" t="e">
        <f t="shared" si="77"/>
        <v>#VALUE!</v>
      </c>
      <c r="W412" s="18" t="s">
        <v>20</v>
      </c>
      <c r="X412" s="18" t="s">
        <v>20</v>
      </c>
      <c r="Y412" s="18">
        <v>2</v>
      </c>
      <c r="Z412" s="18">
        <v>21</v>
      </c>
      <c r="AA412" s="18" t="s">
        <v>368</v>
      </c>
      <c r="AB412" s="18">
        <v>12</v>
      </c>
      <c r="AC412" s="18" t="s">
        <v>368</v>
      </c>
      <c r="AD412" s="18">
        <v>6.04</v>
      </c>
      <c r="AE412" s="18"/>
      <c r="AF412" s="18"/>
      <c r="AG412" s="18"/>
      <c r="AH412" s="18"/>
    </row>
    <row r="413" spans="1:34" hidden="1" x14ac:dyDescent="0.2">
      <c r="A413" s="20">
        <v>39210</v>
      </c>
      <c r="B413" s="22">
        <v>30</v>
      </c>
      <c r="C413" s="18">
        <v>0.22</v>
      </c>
      <c r="D413" s="18">
        <v>6.53</v>
      </c>
      <c r="E413" s="18">
        <v>29.6</v>
      </c>
      <c r="F413" s="18">
        <v>3.48</v>
      </c>
      <c r="G413" s="18">
        <v>10.74</v>
      </c>
      <c r="I413">
        <v>561</v>
      </c>
      <c r="J413" s="43">
        <f t="shared" si="80"/>
        <v>7.8579270000000001</v>
      </c>
      <c r="K413">
        <v>50</v>
      </c>
      <c r="L413" s="43">
        <f t="shared" si="81"/>
        <v>1.5485</v>
      </c>
      <c r="N413" s="18">
        <v>5</v>
      </c>
      <c r="O413" s="18">
        <v>2</v>
      </c>
      <c r="P413" s="18">
        <v>2</v>
      </c>
      <c r="Q413" s="18"/>
      <c r="R413" s="18">
        <v>2</v>
      </c>
      <c r="S413" s="18">
        <v>1</v>
      </c>
      <c r="T413" s="3">
        <f t="shared" si="75"/>
        <v>22</v>
      </c>
      <c r="U413" s="3">
        <f t="shared" si="76"/>
        <v>14</v>
      </c>
      <c r="V413" s="24" t="e">
        <f t="shared" si="77"/>
        <v>#VALUE!</v>
      </c>
      <c r="W413" s="18" t="s">
        <v>20</v>
      </c>
      <c r="X413" s="18" t="s">
        <v>20</v>
      </c>
      <c r="Y413" s="18" t="s">
        <v>20</v>
      </c>
      <c r="Z413" s="18">
        <v>22</v>
      </c>
      <c r="AA413" s="18" t="s">
        <v>368</v>
      </c>
      <c r="AB413" s="18">
        <v>14</v>
      </c>
      <c r="AC413" s="18" t="s">
        <v>368</v>
      </c>
      <c r="AD413" s="18">
        <v>3.9</v>
      </c>
      <c r="AE413" s="18"/>
      <c r="AF413" s="18"/>
      <c r="AG413" s="18" t="s">
        <v>179</v>
      </c>
      <c r="AH413" s="18"/>
    </row>
    <row r="414" spans="1:34" hidden="1" x14ac:dyDescent="0.2">
      <c r="A414" s="17">
        <v>39238</v>
      </c>
      <c r="B414" s="22">
        <v>30</v>
      </c>
      <c r="C414" s="18">
        <v>0.43</v>
      </c>
      <c r="D414" s="18">
        <v>7.02</v>
      </c>
      <c r="E414" s="18">
        <v>18.7</v>
      </c>
      <c r="F414" s="18">
        <v>5.0199999999999996</v>
      </c>
      <c r="G414" s="18">
        <v>2.4249999999999998</v>
      </c>
      <c r="I414">
        <v>262</v>
      </c>
      <c r="J414" s="43">
        <f t="shared" si="80"/>
        <v>3.6698339999999998</v>
      </c>
      <c r="K414">
        <v>10</v>
      </c>
      <c r="L414" s="43">
        <f t="shared" si="81"/>
        <v>0.30969999999999998</v>
      </c>
      <c r="N414" s="18">
        <v>5</v>
      </c>
      <c r="O414" s="18">
        <v>1</v>
      </c>
      <c r="P414" s="18">
        <v>2</v>
      </c>
      <c r="Q414" s="18"/>
      <c r="R414" s="18">
        <v>7</v>
      </c>
      <c r="S414" s="18">
        <v>3</v>
      </c>
      <c r="T414" s="3">
        <f t="shared" si="75"/>
        <v>21</v>
      </c>
      <c r="U414" s="3">
        <f t="shared" si="76"/>
        <v>20</v>
      </c>
      <c r="V414" s="24" t="e">
        <f t="shared" si="77"/>
        <v>#VALUE!</v>
      </c>
      <c r="W414" s="18" t="s">
        <v>20</v>
      </c>
      <c r="X414" s="18" t="s">
        <v>20</v>
      </c>
      <c r="Y414" s="18" t="s">
        <v>20</v>
      </c>
      <c r="Z414" s="18">
        <v>21</v>
      </c>
      <c r="AA414" s="18" t="s">
        <v>368</v>
      </c>
      <c r="AB414" s="18">
        <v>20</v>
      </c>
      <c r="AC414" s="18" t="s">
        <v>368</v>
      </c>
      <c r="AD414" s="18">
        <v>4.92</v>
      </c>
      <c r="AE414" s="18"/>
      <c r="AF414" s="18"/>
      <c r="AG414" s="18"/>
      <c r="AH414" s="18"/>
    </row>
    <row r="415" spans="1:34" hidden="1" x14ac:dyDescent="0.2">
      <c r="A415" s="17">
        <v>39252</v>
      </c>
      <c r="B415" s="22">
        <v>30</v>
      </c>
      <c r="C415" s="18">
        <v>0.05</v>
      </c>
      <c r="D415" s="18">
        <v>7.36</v>
      </c>
      <c r="E415" s="18">
        <v>3.5</v>
      </c>
      <c r="F415" s="18">
        <v>3.1E-2</v>
      </c>
      <c r="G415" s="18">
        <v>1.25</v>
      </c>
      <c r="I415">
        <v>89.1</v>
      </c>
      <c r="J415" s="43">
        <f t="shared" si="80"/>
        <v>1.2480237000000001</v>
      </c>
      <c r="K415">
        <v>11.2</v>
      </c>
      <c r="L415" s="43">
        <f t="shared" si="81"/>
        <v>0.34686400000000001</v>
      </c>
      <c r="N415" s="18" t="s">
        <v>20</v>
      </c>
      <c r="O415" s="18">
        <v>1</v>
      </c>
      <c r="P415" s="18">
        <v>1</v>
      </c>
      <c r="Q415" s="18"/>
      <c r="R415" s="18">
        <v>7</v>
      </c>
      <c r="S415" s="18">
        <v>1</v>
      </c>
      <c r="T415" s="3">
        <f t="shared" si="75"/>
        <v>31</v>
      </c>
      <c r="U415" s="3">
        <f t="shared" si="76"/>
        <v>24</v>
      </c>
      <c r="V415" s="24" t="e">
        <f t="shared" si="77"/>
        <v>#VALUE!</v>
      </c>
      <c r="W415" s="18" t="s">
        <v>20</v>
      </c>
      <c r="X415" s="18" t="s">
        <v>20</v>
      </c>
      <c r="Y415" s="18" t="s">
        <v>20</v>
      </c>
      <c r="Z415" s="18">
        <v>31</v>
      </c>
      <c r="AA415" s="18" t="s">
        <v>368</v>
      </c>
      <c r="AB415" s="18">
        <v>24</v>
      </c>
      <c r="AC415" s="18" t="s">
        <v>368</v>
      </c>
      <c r="AD415" s="18">
        <v>7.43</v>
      </c>
      <c r="AE415" s="18"/>
      <c r="AF415" s="18"/>
      <c r="AG415" s="18"/>
      <c r="AH415" s="18"/>
    </row>
    <row r="416" spans="1:34" hidden="1" x14ac:dyDescent="0.2">
      <c r="A416" s="17">
        <v>39268</v>
      </c>
      <c r="B416" s="22">
        <v>30</v>
      </c>
      <c r="C416" s="18">
        <v>0.37</v>
      </c>
      <c r="D416" s="18">
        <v>7.2</v>
      </c>
      <c r="E416" s="18">
        <v>14.6</v>
      </c>
      <c r="F416" s="18">
        <v>22.2</v>
      </c>
      <c r="G416" s="18" t="s">
        <v>175</v>
      </c>
      <c r="I416">
        <v>458</v>
      </c>
      <c r="J416" s="43">
        <f t="shared" si="80"/>
        <v>6.4152060000000004</v>
      </c>
      <c r="K416">
        <v>188</v>
      </c>
      <c r="L416" s="43">
        <f t="shared" si="81"/>
        <v>5.8223599999999998</v>
      </c>
      <c r="N416" s="18">
        <v>5</v>
      </c>
      <c r="O416" s="18">
        <v>3</v>
      </c>
      <c r="P416" s="18">
        <v>2</v>
      </c>
      <c r="Q416" s="18"/>
      <c r="R416" s="18">
        <v>7</v>
      </c>
      <c r="S416" s="18">
        <v>2</v>
      </c>
      <c r="T416" s="3">
        <f t="shared" si="75"/>
        <v>26</v>
      </c>
      <c r="U416" s="3">
        <f t="shared" si="76"/>
        <v>22</v>
      </c>
      <c r="V416" s="24" t="e">
        <f t="shared" si="77"/>
        <v>#VALUE!</v>
      </c>
      <c r="W416" s="18" t="s">
        <v>20</v>
      </c>
      <c r="X416" s="18" t="s">
        <v>20</v>
      </c>
      <c r="Y416" s="18" t="s">
        <v>20</v>
      </c>
      <c r="Z416" s="18">
        <v>26</v>
      </c>
      <c r="AA416" s="18" t="s">
        <v>368</v>
      </c>
      <c r="AB416" s="18">
        <v>22</v>
      </c>
      <c r="AC416" s="18" t="s">
        <v>368</v>
      </c>
      <c r="AD416" s="18">
        <v>6.71</v>
      </c>
      <c r="AE416" s="18"/>
      <c r="AF416" s="18"/>
      <c r="AG416" s="18"/>
      <c r="AH416" s="18"/>
    </row>
    <row r="417" spans="1:34" hidden="1" x14ac:dyDescent="0.2">
      <c r="A417" s="17">
        <v>39308</v>
      </c>
      <c r="B417" s="22">
        <v>30</v>
      </c>
      <c r="C417" s="18">
        <v>0.35</v>
      </c>
      <c r="D417" s="18">
        <v>7.43</v>
      </c>
      <c r="E417" s="18">
        <v>17.7</v>
      </c>
      <c r="F417" s="18">
        <v>0.61399999999999999</v>
      </c>
      <c r="G417" s="18" t="s">
        <v>175</v>
      </c>
      <c r="I417">
        <v>251</v>
      </c>
      <c r="J417" s="43">
        <f t="shared" si="80"/>
        <v>3.5157570000000002</v>
      </c>
      <c r="K417">
        <v>10.8</v>
      </c>
      <c r="L417" s="43">
        <f t="shared" si="81"/>
        <v>0.334476</v>
      </c>
      <c r="N417" s="18">
        <v>5</v>
      </c>
      <c r="O417" s="18">
        <v>1</v>
      </c>
      <c r="P417" s="18">
        <v>2</v>
      </c>
      <c r="Q417" s="18"/>
      <c r="R417" s="18">
        <v>2</v>
      </c>
      <c r="S417" s="18">
        <v>3</v>
      </c>
      <c r="T417" s="3">
        <f t="shared" si="75"/>
        <v>26</v>
      </c>
      <c r="U417" s="3">
        <f t="shared" si="76"/>
        <v>24</v>
      </c>
      <c r="V417" s="24" t="e">
        <f t="shared" si="77"/>
        <v>#VALUE!</v>
      </c>
      <c r="W417" s="18" t="s">
        <v>20</v>
      </c>
      <c r="X417" s="18" t="s">
        <v>20</v>
      </c>
      <c r="Y417" s="18" t="s">
        <v>20</v>
      </c>
      <c r="Z417" s="18">
        <v>26</v>
      </c>
      <c r="AA417" s="18" t="s">
        <v>368</v>
      </c>
      <c r="AB417" s="18">
        <v>24</v>
      </c>
      <c r="AC417" s="18" t="s">
        <v>368</v>
      </c>
      <c r="AD417" s="18">
        <v>6.8</v>
      </c>
      <c r="AE417" s="18"/>
      <c r="AF417" s="18"/>
      <c r="AG417" s="18"/>
      <c r="AH417" s="18"/>
    </row>
    <row r="418" spans="1:34" hidden="1" x14ac:dyDescent="0.2">
      <c r="A418" s="17">
        <v>39336</v>
      </c>
      <c r="B418" s="22">
        <v>30</v>
      </c>
      <c r="C418" s="18">
        <v>0.13</v>
      </c>
      <c r="D418" s="18">
        <v>8.39</v>
      </c>
      <c r="E418" s="18">
        <v>0.9</v>
      </c>
      <c r="F418" s="18">
        <v>2.65</v>
      </c>
      <c r="G418" s="18">
        <v>1.5149999999999999</v>
      </c>
      <c r="I418">
        <v>186</v>
      </c>
      <c r="J418" s="43">
        <f t="shared" si="80"/>
        <v>2.605302</v>
      </c>
      <c r="K418">
        <v>15.6</v>
      </c>
      <c r="L418" s="43">
        <f t="shared" si="81"/>
        <v>0.48313199999999995</v>
      </c>
      <c r="N418" s="18">
        <v>5</v>
      </c>
      <c r="O418" s="18">
        <v>3</v>
      </c>
      <c r="P418" s="18">
        <v>1</v>
      </c>
      <c r="Q418" s="18"/>
      <c r="R418" s="18">
        <v>8</v>
      </c>
      <c r="S418" s="18">
        <v>2</v>
      </c>
      <c r="T418" s="3">
        <f t="shared" si="75"/>
        <v>29</v>
      </c>
      <c r="U418" s="3">
        <f t="shared" si="76"/>
        <v>22</v>
      </c>
      <c r="V418" s="24" t="e">
        <f t="shared" si="77"/>
        <v>#VALUE!</v>
      </c>
      <c r="W418" s="18" t="s">
        <v>20</v>
      </c>
      <c r="X418" s="18" t="s">
        <v>20</v>
      </c>
      <c r="Y418" s="18" t="s">
        <v>20</v>
      </c>
      <c r="Z418" s="18">
        <v>29</v>
      </c>
      <c r="AA418" s="18" t="s">
        <v>368</v>
      </c>
      <c r="AB418" s="18">
        <v>22</v>
      </c>
      <c r="AC418" s="18" t="s">
        <v>368</v>
      </c>
      <c r="AD418" s="18">
        <v>2.21</v>
      </c>
      <c r="AE418" s="18"/>
      <c r="AF418" s="18"/>
      <c r="AG418" s="18"/>
      <c r="AH418" s="18"/>
    </row>
    <row r="419" spans="1:34" hidden="1" x14ac:dyDescent="0.2">
      <c r="A419" s="17">
        <v>39350</v>
      </c>
      <c r="B419" s="22">
        <v>30</v>
      </c>
      <c r="C419" s="18">
        <v>0.08</v>
      </c>
      <c r="D419" s="18">
        <v>7.37</v>
      </c>
      <c r="E419" s="18">
        <v>10.9</v>
      </c>
      <c r="F419" s="18">
        <v>1.01</v>
      </c>
      <c r="G419" s="18">
        <v>2.5870000000000002</v>
      </c>
      <c r="I419">
        <v>406</v>
      </c>
      <c r="J419" s="43">
        <f t="shared" si="80"/>
        <v>5.6868419999999995</v>
      </c>
      <c r="K419">
        <v>15.5</v>
      </c>
      <c r="L419" s="43">
        <f t="shared" si="81"/>
        <v>0.48003499999999999</v>
      </c>
      <c r="N419" s="18">
        <v>5</v>
      </c>
      <c r="O419" s="18">
        <v>1</v>
      </c>
      <c r="P419" s="18">
        <v>1</v>
      </c>
      <c r="Q419" s="18"/>
      <c r="R419" s="18" t="s">
        <v>20</v>
      </c>
      <c r="S419" s="18">
        <v>1</v>
      </c>
      <c r="T419" s="3">
        <f t="shared" si="75"/>
        <v>20</v>
      </c>
      <c r="U419" s="3">
        <f t="shared" si="76"/>
        <v>17</v>
      </c>
      <c r="V419" s="24" t="e">
        <f t="shared" si="77"/>
        <v>#VALUE!</v>
      </c>
      <c r="W419" s="18" t="s">
        <v>20</v>
      </c>
      <c r="X419" s="18" t="s">
        <v>20</v>
      </c>
      <c r="Y419" s="18" t="s">
        <v>20</v>
      </c>
      <c r="Z419" s="18">
        <v>20</v>
      </c>
      <c r="AA419" s="18" t="s">
        <v>368</v>
      </c>
      <c r="AB419" s="18">
        <v>17</v>
      </c>
      <c r="AC419" s="18" t="s">
        <v>368</v>
      </c>
      <c r="AD419" s="18" t="s">
        <v>20</v>
      </c>
      <c r="AE419" s="18"/>
      <c r="AF419" s="18"/>
      <c r="AG419" s="18"/>
      <c r="AH419" s="18"/>
    </row>
    <row r="420" spans="1:34" hidden="1" x14ac:dyDescent="0.2">
      <c r="A420" s="17">
        <v>39364</v>
      </c>
      <c r="B420" s="22">
        <v>30</v>
      </c>
      <c r="C420" s="18">
        <v>0.1</v>
      </c>
      <c r="D420" s="18">
        <v>7.53</v>
      </c>
      <c r="E420" s="18">
        <v>0.9</v>
      </c>
      <c r="F420" s="18">
        <v>2.7000000000000001E-3</v>
      </c>
      <c r="G420" s="18">
        <v>0.93899999999999995</v>
      </c>
      <c r="I420">
        <v>65.7</v>
      </c>
      <c r="J420" s="43">
        <f t="shared" si="80"/>
        <v>0.92025990000000002</v>
      </c>
      <c r="K420">
        <v>10.199999999999999</v>
      </c>
      <c r="L420" s="43">
        <f t="shared" si="81"/>
        <v>0.31589399999999995</v>
      </c>
      <c r="N420" s="18">
        <v>5</v>
      </c>
      <c r="O420" s="18">
        <v>1</v>
      </c>
      <c r="P420" s="18">
        <v>1</v>
      </c>
      <c r="Q420" s="18"/>
      <c r="R420" s="18" t="s">
        <v>20</v>
      </c>
      <c r="S420" s="18">
        <v>1</v>
      </c>
      <c r="T420" s="3">
        <f t="shared" si="75"/>
        <v>27</v>
      </c>
      <c r="U420" s="3">
        <f t="shared" si="76"/>
        <v>21</v>
      </c>
      <c r="V420" s="24" t="e">
        <f t="shared" si="77"/>
        <v>#VALUE!</v>
      </c>
      <c r="W420" s="18" t="s">
        <v>20</v>
      </c>
      <c r="X420" s="18" t="s">
        <v>20</v>
      </c>
      <c r="Y420" s="18" t="s">
        <v>20</v>
      </c>
      <c r="Z420" s="18">
        <v>27</v>
      </c>
      <c r="AA420" s="18" t="s">
        <v>368</v>
      </c>
      <c r="AB420" s="18">
        <v>21</v>
      </c>
      <c r="AC420" s="18" t="s">
        <v>368</v>
      </c>
      <c r="AD420" s="18">
        <v>8.6999999999999993</v>
      </c>
      <c r="AE420" s="18"/>
      <c r="AF420" s="18"/>
      <c r="AG420" s="18"/>
      <c r="AH420" s="18"/>
    </row>
    <row r="421" spans="1:34" hidden="1" x14ac:dyDescent="0.2">
      <c r="A421" s="17">
        <v>39392</v>
      </c>
      <c r="B421" s="22">
        <v>30</v>
      </c>
      <c r="C421" s="18">
        <v>0.27</v>
      </c>
      <c r="D421" s="18">
        <v>7.1</v>
      </c>
      <c r="E421" s="18">
        <v>11.2</v>
      </c>
      <c r="F421" s="18">
        <v>0.11799999999999999</v>
      </c>
      <c r="G421" s="18" t="s">
        <v>20</v>
      </c>
      <c r="I421">
        <v>247</v>
      </c>
      <c r="J421" s="43">
        <f t="shared" si="80"/>
        <v>3.4597289999999998</v>
      </c>
      <c r="K421">
        <v>10</v>
      </c>
      <c r="L421" s="43">
        <f t="shared" si="81"/>
        <v>0.30969999999999998</v>
      </c>
      <c r="N421" s="18">
        <v>5</v>
      </c>
      <c r="O421" s="18">
        <v>4</v>
      </c>
      <c r="P421" s="18">
        <v>1</v>
      </c>
      <c r="Q421" s="18"/>
      <c r="R421" s="18" t="s">
        <v>20</v>
      </c>
      <c r="S421" s="18">
        <v>3</v>
      </c>
      <c r="T421" s="3">
        <f t="shared" si="75"/>
        <v>10</v>
      </c>
      <c r="U421" s="3">
        <f t="shared" si="76"/>
        <v>14</v>
      </c>
      <c r="V421" s="24" t="e">
        <f t="shared" si="77"/>
        <v>#VALUE!</v>
      </c>
      <c r="W421" s="18" t="s">
        <v>20</v>
      </c>
      <c r="X421" s="18" t="s">
        <v>20</v>
      </c>
      <c r="Y421" s="18" t="s">
        <v>20</v>
      </c>
      <c r="Z421" s="18">
        <v>10</v>
      </c>
      <c r="AA421" s="18" t="s">
        <v>368</v>
      </c>
      <c r="AB421" s="18">
        <v>14</v>
      </c>
      <c r="AC421" s="18" t="s">
        <v>368</v>
      </c>
      <c r="AD421" s="18">
        <v>7.54</v>
      </c>
      <c r="AE421" s="18"/>
      <c r="AF421" s="18"/>
      <c r="AG421" s="18"/>
      <c r="AH421" s="18"/>
    </row>
    <row r="422" spans="1:34" hidden="1" x14ac:dyDescent="0.2">
      <c r="A422" s="20">
        <v>39196</v>
      </c>
      <c r="B422" s="22">
        <v>31</v>
      </c>
      <c r="C422" s="18">
        <v>0.13</v>
      </c>
      <c r="D422" s="18">
        <v>6.31</v>
      </c>
      <c r="E422" s="18">
        <v>20.6</v>
      </c>
      <c r="F422" s="18">
        <v>1.28</v>
      </c>
      <c r="G422" s="18">
        <v>0.16400000000000001</v>
      </c>
      <c r="I422">
        <v>113</v>
      </c>
      <c r="J422" s="43">
        <f t="shared" si="80"/>
        <v>1.5827910000000001</v>
      </c>
      <c r="K422">
        <v>2.9</v>
      </c>
      <c r="L422" s="43">
        <f t="shared" si="81"/>
        <v>8.981299999999999E-2</v>
      </c>
      <c r="N422" s="18">
        <v>3</v>
      </c>
      <c r="O422" s="18">
        <v>2</v>
      </c>
      <c r="P422" s="18">
        <v>2</v>
      </c>
      <c r="Q422" s="18"/>
      <c r="R422" s="18">
        <v>7</v>
      </c>
      <c r="S422" s="18">
        <v>1</v>
      </c>
      <c r="T422" s="3">
        <f t="shared" si="75"/>
        <v>20</v>
      </c>
      <c r="U422" s="3">
        <f t="shared" si="76"/>
        <v>19</v>
      </c>
      <c r="V422" s="24">
        <f t="shared" si="77"/>
        <v>0.4572</v>
      </c>
      <c r="W422" s="18">
        <v>18</v>
      </c>
      <c r="X422" s="18">
        <v>2</v>
      </c>
      <c r="Y422" s="18">
        <v>2</v>
      </c>
      <c r="Z422" s="18">
        <v>20</v>
      </c>
      <c r="AA422" s="18" t="s">
        <v>368</v>
      </c>
      <c r="AB422" s="18">
        <v>19</v>
      </c>
      <c r="AC422" s="18" t="s">
        <v>368</v>
      </c>
      <c r="AD422" s="18">
        <v>7.57</v>
      </c>
      <c r="AE422" s="18"/>
      <c r="AF422" s="18"/>
      <c r="AG422" s="18"/>
      <c r="AH422" s="18"/>
    </row>
    <row r="423" spans="1:34" hidden="1" x14ac:dyDescent="0.2">
      <c r="A423" s="17">
        <v>39238</v>
      </c>
      <c r="B423" s="22">
        <v>31</v>
      </c>
      <c r="C423" s="18">
        <v>2.19</v>
      </c>
      <c r="D423" s="18">
        <v>6.78</v>
      </c>
      <c r="E423" s="18">
        <v>54.6</v>
      </c>
      <c r="F423" s="18">
        <v>5.33</v>
      </c>
      <c r="G423" s="18">
        <v>3.1E-2</v>
      </c>
      <c r="I423">
        <v>57.2</v>
      </c>
      <c r="J423" s="43">
        <f t="shared" si="80"/>
        <v>0.80120040000000003</v>
      </c>
      <c r="K423">
        <v>2.91</v>
      </c>
      <c r="L423" s="43">
        <f t="shared" si="81"/>
        <v>9.01227E-2</v>
      </c>
      <c r="N423" s="18" t="s">
        <v>20</v>
      </c>
      <c r="O423" s="18">
        <v>2</v>
      </c>
      <c r="P423" s="18">
        <v>3</v>
      </c>
      <c r="Q423" s="18"/>
      <c r="R423" s="18">
        <v>7</v>
      </c>
      <c r="S423" s="18">
        <v>4</v>
      </c>
      <c r="T423" s="3">
        <f t="shared" si="75"/>
        <v>27</v>
      </c>
      <c r="U423" s="3">
        <f t="shared" si="76"/>
        <v>23</v>
      </c>
      <c r="V423" s="24">
        <f t="shared" si="77"/>
        <v>0.2286</v>
      </c>
      <c r="W423" s="18">
        <v>9</v>
      </c>
      <c r="X423" s="18" t="s">
        <v>20</v>
      </c>
      <c r="Y423" s="18">
        <v>2</v>
      </c>
      <c r="Z423" s="18">
        <v>27</v>
      </c>
      <c r="AA423" s="18" t="s">
        <v>368</v>
      </c>
      <c r="AB423" s="18">
        <v>23</v>
      </c>
      <c r="AC423" s="18" t="s">
        <v>368</v>
      </c>
      <c r="AD423" s="18">
        <v>9.0299999999999994</v>
      </c>
      <c r="AE423" s="18"/>
      <c r="AF423" s="18"/>
      <c r="AG423" s="18"/>
      <c r="AH423" s="18"/>
    </row>
    <row r="424" spans="1:34" hidden="1" x14ac:dyDescent="0.2">
      <c r="A424" s="17">
        <v>39252</v>
      </c>
      <c r="B424" s="22">
        <v>31</v>
      </c>
      <c r="C424" s="18">
        <v>2.64</v>
      </c>
      <c r="D424" s="18">
        <v>6.47</v>
      </c>
      <c r="E424" s="18">
        <v>61.6</v>
      </c>
      <c r="F424" s="18">
        <v>7.22</v>
      </c>
      <c r="G424" s="18">
        <v>3.9E-2</v>
      </c>
      <c r="I424">
        <v>103</v>
      </c>
      <c r="J424" s="43">
        <f t="shared" si="80"/>
        <v>1.4427210000000001</v>
      </c>
      <c r="K424">
        <v>3.62</v>
      </c>
      <c r="L424" s="43">
        <f t="shared" si="81"/>
        <v>0.1121114</v>
      </c>
      <c r="N424" s="18">
        <v>3</v>
      </c>
      <c r="O424" s="18">
        <v>2</v>
      </c>
      <c r="P424" s="18">
        <v>3</v>
      </c>
      <c r="Q424" s="18"/>
      <c r="R424" s="18">
        <v>5</v>
      </c>
      <c r="S424" s="18">
        <v>1</v>
      </c>
      <c r="T424" s="3">
        <f t="shared" si="75"/>
        <v>32</v>
      </c>
      <c r="U424" s="3">
        <f t="shared" si="76"/>
        <v>28</v>
      </c>
      <c r="V424" s="24">
        <f t="shared" si="77"/>
        <v>5.0799999999999998E-2</v>
      </c>
      <c r="W424" s="18">
        <v>2</v>
      </c>
      <c r="X424" s="18">
        <v>2</v>
      </c>
      <c r="Y424" s="18">
        <v>2</v>
      </c>
      <c r="Z424" s="18">
        <v>32</v>
      </c>
      <c r="AA424" s="18" t="s">
        <v>368</v>
      </c>
      <c r="AB424" s="18">
        <v>28</v>
      </c>
      <c r="AC424" s="18" t="s">
        <v>368</v>
      </c>
      <c r="AD424" s="18">
        <v>8.01</v>
      </c>
      <c r="AE424" s="18"/>
      <c r="AF424" s="18"/>
      <c r="AG424" s="18"/>
      <c r="AH424" s="18"/>
    </row>
    <row r="425" spans="1:34" hidden="1" x14ac:dyDescent="0.2">
      <c r="A425" s="17">
        <v>39294</v>
      </c>
      <c r="B425" s="22">
        <v>31</v>
      </c>
      <c r="C425" s="18">
        <v>5.0199999999999996</v>
      </c>
      <c r="D425" s="18">
        <v>6.22</v>
      </c>
      <c r="E425" s="18">
        <v>105.3</v>
      </c>
      <c r="F425" s="18">
        <v>7.86</v>
      </c>
      <c r="G425" s="18">
        <v>0.14099999999999999</v>
      </c>
      <c r="I425">
        <v>87</v>
      </c>
      <c r="J425" s="43">
        <f t="shared" si="80"/>
        <v>1.2186090000000001</v>
      </c>
      <c r="K425">
        <v>4.95</v>
      </c>
      <c r="L425" s="43">
        <f t="shared" si="81"/>
        <v>0.15330150000000001</v>
      </c>
      <c r="N425" s="18">
        <v>4</v>
      </c>
      <c r="O425" s="18">
        <v>2</v>
      </c>
      <c r="P425" s="18">
        <v>2</v>
      </c>
      <c r="Q425" s="18"/>
      <c r="R425" s="18">
        <v>6</v>
      </c>
      <c r="S425" s="18">
        <v>3</v>
      </c>
      <c r="T425" s="3">
        <f t="shared" si="75"/>
        <v>29</v>
      </c>
      <c r="U425" s="3">
        <f t="shared" si="76"/>
        <v>26</v>
      </c>
      <c r="V425" s="24">
        <f t="shared" si="77"/>
        <v>0.30479999999999996</v>
      </c>
      <c r="W425" s="18">
        <v>12</v>
      </c>
      <c r="X425" s="18">
        <v>2</v>
      </c>
      <c r="Y425" s="18">
        <v>2</v>
      </c>
      <c r="Z425" s="18">
        <v>29</v>
      </c>
      <c r="AA425" s="18" t="s">
        <v>368</v>
      </c>
      <c r="AB425" s="18">
        <v>26</v>
      </c>
      <c r="AC425" s="18" t="s">
        <v>368</v>
      </c>
      <c r="AD425" s="18">
        <v>8.2799999999999994</v>
      </c>
      <c r="AE425" s="18"/>
      <c r="AF425" s="18"/>
      <c r="AG425" s="18"/>
      <c r="AH425" s="18"/>
    </row>
    <row r="426" spans="1:34" hidden="1" x14ac:dyDescent="0.2">
      <c r="A426" s="18"/>
      <c r="B426" s="22"/>
      <c r="C426" s="18"/>
      <c r="D426" s="18"/>
      <c r="E426" s="18"/>
      <c r="F426" s="18"/>
      <c r="G426" s="18"/>
      <c r="N426" s="18"/>
      <c r="O426" s="18"/>
      <c r="P426" s="18"/>
      <c r="Q426" s="18"/>
      <c r="R426" s="18"/>
      <c r="S426" s="18"/>
      <c r="T426" s="3" t="str">
        <f t="shared" si="75"/>
        <v xml:space="preserve"> </v>
      </c>
      <c r="U426" s="3" t="str">
        <f t="shared" si="76"/>
        <v xml:space="preserve"> </v>
      </c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</row>
    <row r="427" spans="1:34" hidden="1" x14ac:dyDescent="0.2">
      <c r="A427" s="18"/>
      <c r="B427" s="22"/>
      <c r="C427" s="18"/>
      <c r="D427" s="18"/>
      <c r="E427" s="18"/>
      <c r="F427" s="18"/>
      <c r="G427" s="18"/>
      <c r="N427" s="18"/>
      <c r="O427" s="18"/>
      <c r="P427" s="18"/>
      <c r="Q427" s="18"/>
      <c r="R427" s="18"/>
      <c r="S427" s="18"/>
      <c r="T427" s="3" t="str">
        <f t="shared" si="75"/>
        <v xml:space="preserve"> </v>
      </c>
      <c r="U427" s="3" t="str">
        <f t="shared" si="76"/>
        <v xml:space="preserve"> </v>
      </c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</row>
    <row r="428" spans="1:34" hidden="1" x14ac:dyDescent="0.2">
      <c r="A428" s="18"/>
      <c r="B428" s="22"/>
      <c r="C428" s="18"/>
      <c r="D428" s="18"/>
      <c r="E428" s="18"/>
      <c r="F428" s="18"/>
      <c r="G428" s="18"/>
      <c r="J428" s="43">
        <f>AVERAGE(J2:J425)</f>
        <v>2.4283512514609567</v>
      </c>
      <c r="K428" s="43"/>
      <c r="L428" s="43">
        <f>AVERAGE(L2:L425)</f>
        <v>9.3342646231155776E-2</v>
      </c>
      <c r="N428" s="18"/>
      <c r="O428" s="18"/>
      <c r="P428" s="18"/>
      <c r="Q428" s="18"/>
      <c r="R428" s="18"/>
      <c r="S428" s="18"/>
      <c r="T428" s="3" t="str">
        <f t="shared" si="75"/>
        <v xml:space="preserve"> </v>
      </c>
      <c r="U428" s="3" t="str">
        <f t="shared" si="76"/>
        <v xml:space="preserve"> </v>
      </c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</row>
    <row r="429" spans="1:34" hidden="1" x14ac:dyDescent="0.2">
      <c r="A429" s="18"/>
      <c r="B429" s="22"/>
      <c r="C429" s="18"/>
      <c r="D429" s="18"/>
      <c r="E429" s="18"/>
      <c r="F429" s="18"/>
      <c r="G429" s="18"/>
      <c r="N429" s="18"/>
      <c r="O429" s="18"/>
      <c r="P429" s="18"/>
      <c r="Q429" s="18"/>
      <c r="R429" s="18"/>
      <c r="S429" s="18"/>
      <c r="T429" s="3" t="str">
        <f t="shared" si="75"/>
        <v xml:space="preserve"> </v>
      </c>
      <c r="U429" s="3" t="str">
        <f t="shared" si="76"/>
        <v xml:space="preserve"> </v>
      </c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</row>
    <row r="430" spans="1:34" hidden="1" x14ac:dyDescent="0.2">
      <c r="A430" s="18"/>
      <c r="B430" s="22"/>
      <c r="C430" s="18"/>
      <c r="D430" s="18"/>
      <c r="E430" s="18"/>
      <c r="F430" s="18"/>
      <c r="G430" s="18"/>
      <c r="N430" s="18"/>
      <c r="O430" s="18"/>
      <c r="P430" s="18"/>
      <c r="Q430" s="18"/>
      <c r="R430" s="18"/>
      <c r="S430" s="18"/>
      <c r="T430" s="3" t="str">
        <f t="shared" si="75"/>
        <v xml:space="preserve"> </v>
      </c>
      <c r="U430" s="3" t="str">
        <f t="shared" si="76"/>
        <v xml:space="preserve"> </v>
      </c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</row>
    <row r="431" spans="1:34" hidden="1" x14ac:dyDescent="0.2">
      <c r="A431" s="18"/>
      <c r="B431" s="22"/>
      <c r="C431" s="18"/>
      <c r="D431" s="18"/>
      <c r="E431" s="18"/>
      <c r="F431" s="18"/>
      <c r="G431" s="18"/>
      <c r="N431" s="18"/>
      <c r="O431" s="18"/>
      <c r="P431" s="18"/>
      <c r="Q431" s="18"/>
      <c r="R431" s="18"/>
      <c r="S431" s="18"/>
      <c r="T431" s="3" t="str">
        <f t="shared" si="75"/>
        <v xml:space="preserve"> </v>
      </c>
      <c r="U431" s="3" t="str">
        <f t="shared" si="76"/>
        <v xml:space="preserve"> </v>
      </c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</row>
    <row r="432" spans="1:34" hidden="1" x14ac:dyDescent="0.2">
      <c r="A432" s="18"/>
      <c r="B432" s="22"/>
      <c r="C432" s="18"/>
      <c r="D432" s="18"/>
      <c r="E432" s="18"/>
      <c r="F432" s="18"/>
      <c r="G432" s="18"/>
      <c r="N432" s="18"/>
      <c r="O432" s="18"/>
      <c r="P432" s="18"/>
      <c r="Q432" s="18"/>
      <c r="R432" s="18"/>
      <c r="S432" s="18"/>
      <c r="T432" s="3" t="str">
        <f t="shared" si="75"/>
        <v xml:space="preserve"> </v>
      </c>
      <c r="U432" s="3" t="str">
        <f t="shared" si="76"/>
        <v xml:space="preserve"> </v>
      </c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</row>
    <row r="433" spans="1:34" hidden="1" x14ac:dyDescent="0.2">
      <c r="A433" s="18"/>
      <c r="B433" s="22"/>
      <c r="C433" s="18"/>
      <c r="D433" s="18"/>
      <c r="E433" s="18"/>
      <c r="F433" s="18"/>
      <c r="G433" s="18"/>
      <c r="N433" s="18"/>
      <c r="O433" s="18"/>
      <c r="P433" s="18"/>
      <c r="Q433" s="18"/>
      <c r="R433" s="18"/>
      <c r="S433" s="18"/>
      <c r="T433" s="3" t="str">
        <f t="shared" si="75"/>
        <v xml:space="preserve"> </v>
      </c>
      <c r="U433" s="3" t="str">
        <f t="shared" si="76"/>
        <v xml:space="preserve"> </v>
      </c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</row>
    <row r="434" spans="1:34" hidden="1" x14ac:dyDescent="0.2">
      <c r="A434" s="18"/>
      <c r="B434" s="22"/>
      <c r="C434" s="18"/>
      <c r="D434" s="18"/>
      <c r="E434" s="18"/>
      <c r="F434" s="18"/>
      <c r="G434" s="18"/>
      <c r="N434" s="18"/>
      <c r="O434" s="18"/>
      <c r="P434" s="18"/>
      <c r="Q434" s="18"/>
      <c r="R434" s="18"/>
      <c r="S434" s="18"/>
      <c r="T434" s="3" t="str">
        <f t="shared" si="75"/>
        <v xml:space="preserve"> </v>
      </c>
      <c r="U434" s="3" t="str">
        <f t="shared" si="76"/>
        <v xml:space="preserve"> </v>
      </c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</row>
    <row r="435" spans="1:34" hidden="1" x14ac:dyDescent="0.2">
      <c r="A435" s="18"/>
      <c r="B435" s="22"/>
      <c r="C435" s="18"/>
      <c r="D435" s="18"/>
      <c r="E435" s="18"/>
      <c r="F435" s="18"/>
      <c r="G435" s="18"/>
      <c r="N435" s="18"/>
      <c r="O435" s="18"/>
      <c r="P435" s="18"/>
      <c r="Q435" s="18"/>
      <c r="R435" s="18"/>
      <c r="S435" s="18"/>
      <c r="T435" s="3" t="str">
        <f t="shared" si="75"/>
        <v xml:space="preserve"> </v>
      </c>
      <c r="U435" s="3" t="str">
        <f t="shared" si="76"/>
        <v xml:space="preserve"> </v>
      </c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</row>
    <row r="436" spans="1:34" hidden="1" x14ac:dyDescent="0.2">
      <c r="A436" s="18"/>
      <c r="B436" s="22"/>
      <c r="C436" s="18"/>
      <c r="D436" s="18"/>
      <c r="E436" s="18"/>
      <c r="F436" s="18"/>
      <c r="G436" s="18"/>
      <c r="N436" s="18"/>
      <c r="O436" s="18"/>
      <c r="P436" s="18"/>
      <c r="Q436" s="18"/>
      <c r="R436" s="18"/>
      <c r="S436" s="18"/>
      <c r="T436" s="3" t="str">
        <f t="shared" si="75"/>
        <v xml:space="preserve"> </v>
      </c>
      <c r="U436" s="3" t="str">
        <f t="shared" si="76"/>
        <v xml:space="preserve"> </v>
      </c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</row>
    <row r="437" spans="1:34" hidden="1" x14ac:dyDescent="0.2">
      <c r="A437" s="18"/>
      <c r="B437" s="22"/>
      <c r="C437" s="18"/>
      <c r="D437" s="18"/>
      <c r="E437" s="18"/>
      <c r="F437" s="18"/>
      <c r="G437" s="18"/>
      <c r="N437" s="18"/>
      <c r="O437" s="18"/>
      <c r="P437" s="18"/>
      <c r="Q437" s="18"/>
      <c r="R437" s="18"/>
      <c r="S437" s="18"/>
      <c r="T437" s="3" t="str">
        <f t="shared" si="75"/>
        <v xml:space="preserve"> </v>
      </c>
      <c r="U437" s="3" t="str">
        <f t="shared" si="76"/>
        <v xml:space="preserve"> </v>
      </c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</row>
    <row r="438" spans="1:34" hidden="1" x14ac:dyDescent="0.2">
      <c r="A438" s="18"/>
      <c r="B438" s="22"/>
      <c r="C438" s="18"/>
      <c r="D438" s="18"/>
      <c r="E438" s="18"/>
      <c r="F438" s="18"/>
      <c r="G438" s="18"/>
      <c r="N438" s="18"/>
      <c r="O438" s="18"/>
      <c r="P438" s="18"/>
      <c r="Q438" s="18"/>
      <c r="R438" s="18"/>
      <c r="S438" s="18"/>
      <c r="T438" s="3" t="str">
        <f t="shared" si="75"/>
        <v xml:space="preserve"> </v>
      </c>
      <c r="U438" s="3" t="str">
        <f t="shared" si="76"/>
        <v xml:space="preserve"> </v>
      </c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</row>
    <row r="439" spans="1:34" hidden="1" x14ac:dyDescent="0.2">
      <c r="A439" s="18"/>
      <c r="B439" s="22"/>
      <c r="C439" s="18"/>
      <c r="D439" s="18"/>
      <c r="E439" s="18"/>
      <c r="F439" s="18"/>
      <c r="G439" s="18"/>
      <c r="N439" s="18"/>
      <c r="O439" s="18"/>
      <c r="P439" s="18"/>
      <c r="Q439" s="18"/>
      <c r="R439" s="18"/>
      <c r="S439" s="18"/>
      <c r="T439" s="3" t="str">
        <f t="shared" si="75"/>
        <v xml:space="preserve"> </v>
      </c>
      <c r="U439" s="3" t="str">
        <f t="shared" si="76"/>
        <v xml:space="preserve"> </v>
      </c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</row>
    <row r="440" spans="1:34" hidden="1" x14ac:dyDescent="0.2">
      <c r="A440" s="18"/>
      <c r="B440" s="22"/>
      <c r="C440" s="18"/>
      <c r="D440" s="18"/>
      <c r="E440" s="18"/>
      <c r="F440" s="18"/>
      <c r="G440" s="18"/>
      <c r="N440" s="18"/>
      <c r="O440" s="18"/>
      <c r="P440" s="18"/>
      <c r="Q440" s="18"/>
      <c r="R440" s="18"/>
      <c r="S440" s="18"/>
      <c r="T440" s="3" t="str">
        <f t="shared" si="75"/>
        <v xml:space="preserve"> </v>
      </c>
      <c r="U440" s="3" t="str">
        <f t="shared" si="76"/>
        <v xml:space="preserve"> </v>
      </c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</row>
    <row r="441" spans="1:34" hidden="1" x14ac:dyDescent="0.2">
      <c r="A441" s="18"/>
      <c r="B441" s="22"/>
      <c r="C441" s="18"/>
      <c r="D441" s="18"/>
      <c r="E441" s="18"/>
      <c r="F441" s="18"/>
      <c r="G441" s="18"/>
      <c r="N441" s="18"/>
      <c r="O441" s="18"/>
      <c r="P441" s="18"/>
      <c r="Q441" s="18"/>
      <c r="R441" s="18"/>
      <c r="S441" s="18"/>
      <c r="T441" s="3" t="str">
        <f t="shared" si="75"/>
        <v xml:space="preserve"> </v>
      </c>
      <c r="U441" s="3" t="str">
        <f t="shared" si="76"/>
        <v xml:space="preserve"> </v>
      </c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</row>
    <row r="442" spans="1:34" hidden="1" x14ac:dyDescent="0.2">
      <c r="A442" s="18"/>
      <c r="B442" s="22"/>
      <c r="C442" s="18"/>
      <c r="D442" s="18"/>
      <c r="E442" s="18"/>
      <c r="F442" s="18"/>
      <c r="G442" s="18"/>
      <c r="N442" s="18"/>
      <c r="O442" s="18"/>
      <c r="P442" s="18"/>
      <c r="Q442" s="18"/>
      <c r="R442" s="18"/>
      <c r="S442" s="18"/>
      <c r="T442" s="3" t="str">
        <f t="shared" si="75"/>
        <v xml:space="preserve"> </v>
      </c>
      <c r="U442" s="3" t="str">
        <f t="shared" si="76"/>
        <v xml:space="preserve"> </v>
      </c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</row>
    <row r="443" spans="1:34" hidden="1" x14ac:dyDescent="0.2">
      <c r="A443" s="18"/>
      <c r="B443" s="22"/>
      <c r="C443" s="18"/>
      <c r="D443" s="18"/>
      <c r="E443" s="18"/>
      <c r="F443" s="18"/>
      <c r="G443" s="18"/>
      <c r="N443" s="18"/>
      <c r="O443" s="18"/>
      <c r="P443" s="18"/>
      <c r="Q443" s="18"/>
      <c r="R443" s="18"/>
      <c r="S443" s="18"/>
      <c r="T443" s="3" t="str">
        <f t="shared" si="75"/>
        <v xml:space="preserve"> </v>
      </c>
      <c r="U443" s="3" t="str">
        <f t="shared" si="76"/>
        <v xml:space="preserve"> </v>
      </c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</row>
    <row r="444" spans="1:34" hidden="1" x14ac:dyDescent="0.2">
      <c r="A444" s="18"/>
      <c r="B444" s="22"/>
      <c r="C444" s="18"/>
      <c r="D444" s="18"/>
      <c r="E444" s="18"/>
      <c r="F444" s="18"/>
      <c r="G444" s="18"/>
      <c r="N444" s="18"/>
      <c r="O444" s="18"/>
      <c r="P444" s="18"/>
      <c r="Q444" s="18"/>
      <c r="R444" s="18"/>
      <c r="S444" s="18"/>
      <c r="T444" s="3" t="str">
        <f t="shared" si="75"/>
        <v xml:space="preserve"> </v>
      </c>
      <c r="U444" s="3" t="str">
        <f t="shared" si="76"/>
        <v xml:space="preserve"> </v>
      </c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</row>
    <row r="445" spans="1:34" hidden="1" x14ac:dyDescent="0.2">
      <c r="A445" s="18"/>
      <c r="B445" s="22"/>
      <c r="C445" s="18"/>
      <c r="D445" s="18"/>
      <c r="E445" s="18"/>
      <c r="F445" s="18"/>
      <c r="G445" s="18"/>
      <c r="N445" s="18"/>
      <c r="O445" s="18"/>
      <c r="P445" s="18"/>
      <c r="Q445" s="18"/>
      <c r="R445" s="18"/>
      <c r="S445" s="18"/>
      <c r="T445" s="3" t="str">
        <f t="shared" si="75"/>
        <v xml:space="preserve"> </v>
      </c>
      <c r="U445" s="3" t="str">
        <f t="shared" si="76"/>
        <v xml:space="preserve"> </v>
      </c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</row>
    <row r="446" spans="1:34" hidden="1" x14ac:dyDescent="0.2">
      <c r="A446" s="18"/>
      <c r="B446" s="22"/>
      <c r="C446" s="18"/>
      <c r="D446" s="18"/>
      <c r="E446" s="18"/>
      <c r="F446" s="18"/>
      <c r="G446" s="18"/>
      <c r="N446" s="18"/>
      <c r="O446" s="18"/>
      <c r="P446" s="18"/>
      <c r="Q446" s="18"/>
      <c r="R446" s="18"/>
      <c r="S446" s="18"/>
      <c r="T446" s="3" t="str">
        <f t="shared" si="75"/>
        <v xml:space="preserve"> </v>
      </c>
      <c r="U446" s="3" t="str">
        <f t="shared" si="76"/>
        <v xml:space="preserve"> </v>
      </c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</row>
    <row r="447" spans="1:34" hidden="1" x14ac:dyDescent="0.2">
      <c r="A447" s="18"/>
      <c r="B447" s="22"/>
      <c r="C447" s="18"/>
      <c r="D447" s="18"/>
      <c r="E447" s="18"/>
      <c r="F447" s="18"/>
      <c r="G447" s="18"/>
      <c r="N447" s="18"/>
      <c r="O447" s="18"/>
      <c r="P447" s="18"/>
      <c r="Q447" s="18"/>
      <c r="R447" s="18"/>
      <c r="S447" s="18"/>
      <c r="T447" s="3" t="str">
        <f t="shared" si="75"/>
        <v xml:space="preserve"> </v>
      </c>
      <c r="U447" s="3" t="str">
        <f t="shared" si="76"/>
        <v xml:space="preserve"> </v>
      </c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</row>
    <row r="448" spans="1:34" hidden="1" x14ac:dyDescent="0.2">
      <c r="A448" s="18"/>
      <c r="B448" s="22"/>
      <c r="C448" s="18"/>
      <c r="D448" s="18"/>
      <c r="E448" s="18"/>
      <c r="F448" s="18"/>
      <c r="G448" s="18"/>
      <c r="N448" s="18"/>
      <c r="O448" s="18"/>
      <c r="P448" s="18"/>
      <c r="Q448" s="18"/>
      <c r="R448" s="18"/>
      <c r="S448" s="18"/>
      <c r="T448" s="3" t="str">
        <f t="shared" si="75"/>
        <v xml:space="preserve"> </v>
      </c>
      <c r="U448" s="3" t="str">
        <f t="shared" si="76"/>
        <v xml:space="preserve"> </v>
      </c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</row>
    <row r="449" spans="1:34" hidden="1" x14ac:dyDescent="0.2">
      <c r="A449" s="18"/>
      <c r="B449" s="22"/>
      <c r="C449" s="18"/>
      <c r="D449" s="18"/>
      <c r="E449" s="18"/>
      <c r="F449" s="18"/>
      <c r="G449" s="18"/>
      <c r="N449" s="18"/>
      <c r="O449" s="18"/>
      <c r="P449" s="18"/>
      <c r="Q449" s="18"/>
      <c r="R449" s="18"/>
      <c r="S449" s="18"/>
      <c r="T449" s="3" t="str">
        <f t="shared" si="75"/>
        <v xml:space="preserve"> </v>
      </c>
      <c r="U449" s="3" t="str">
        <f t="shared" si="76"/>
        <v xml:space="preserve"> </v>
      </c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</row>
    <row r="450" spans="1:34" hidden="1" x14ac:dyDescent="0.2">
      <c r="A450" s="18"/>
      <c r="B450" s="22"/>
      <c r="C450" s="18"/>
      <c r="D450" s="18"/>
      <c r="E450" s="18"/>
      <c r="F450" s="18"/>
      <c r="G450" s="18"/>
      <c r="N450" s="18"/>
      <c r="O450" s="18"/>
      <c r="P450" s="18"/>
      <c r="Q450" s="18"/>
      <c r="R450" s="18"/>
      <c r="S450" s="18"/>
      <c r="T450" s="3" t="str">
        <f t="shared" si="75"/>
        <v xml:space="preserve"> </v>
      </c>
      <c r="U450" s="3" t="str">
        <f t="shared" si="76"/>
        <v xml:space="preserve"> </v>
      </c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</row>
    <row r="451" spans="1:34" hidden="1" x14ac:dyDescent="0.2">
      <c r="A451" s="18"/>
      <c r="B451" s="22"/>
      <c r="C451" s="18"/>
      <c r="D451" s="18"/>
      <c r="E451" s="18"/>
      <c r="F451" s="18"/>
      <c r="G451" s="18"/>
      <c r="N451" s="18"/>
      <c r="O451" s="18"/>
      <c r="P451" s="18"/>
      <c r="Q451" s="18"/>
      <c r="R451" s="18"/>
      <c r="S451" s="18"/>
      <c r="T451" s="3" t="str">
        <f t="shared" ref="T451:T514" si="82">IF(Z451&gt;0,IF(AA451="F",((Z451-32)*5/9),Z451),IF(Z451&lt;0,IF(AA451="F",((Z451-32)*5/9),Z451)," "))</f>
        <v xml:space="preserve"> </v>
      </c>
      <c r="U451" s="3" t="str">
        <f t="shared" ref="U451:U514" si="83">IF(AB451&gt;0,IF(AC451="F",((AB451-32)*5/9),AB451),IF(AB451&lt;0,IF(AC451="F",((AB451-32)*5/9),AB451)," "))</f>
        <v xml:space="preserve"> </v>
      </c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</row>
    <row r="452" spans="1:34" hidden="1" x14ac:dyDescent="0.2">
      <c r="A452" s="18"/>
      <c r="B452" s="22"/>
      <c r="C452" s="18"/>
      <c r="D452" s="18"/>
      <c r="E452" s="18"/>
      <c r="F452" s="18"/>
      <c r="G452" s="18"/>
      <c r="N452" s="18"/>
      <c r="O452" s="18"/>
      <c r="P452" s="18"/>
      <c r="Q452" s="18"/>
      <c r="R452" s="18"/>
      <c r="S452" s="18"/>
      <c r="T452" s="3" t="str">
        <f t="shared" si="82"/>
        <v xml:space="preserve"> </v>
      </c>
      <c r="U452" s="3" t="str">
        <f t="shared" si="83"/>
        <v xml:space="preserve"> </v>
      </c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</row>
    <row r="453" spans="1:34" hidden="1" x14ac:dyDescent="0.2">
      <c r="A453" s="18"/>
      <c r="B453" s="22"/>
      <c r="C453" s="18"/>
      <c r="D453" s="18"/>
      <c r="E453" s="18"/>
      <c r="F453" s="18"/>
      <c r="G453" s="18"/>
      <c r="N453" s="18"/>
      <c r="O453" s="18"/>
      <c r="P453" s="18"/>
      <c r="Q453" s="18"/>
      <c r="R453" s="18"/>
      <c r="S453" s="18"/>
      <c r="T453" s="3" t="str">
        <f t="shared" si="82"/>
        <v xml:space="preserve"> </v>
      </c>
      <c r="U453" s="3" t="str">
        <f t="shared" si="83"/>
        <v xml:space="preserve"> </v>
      </c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</row>
    <row r="454" spans="1:34" hidden="1" x14ac:dyDescent="0.2">
      <c r="A454" s="18"/>
      <c r="B454" s="22"/>
      <c r="C454" s="18"/>
      <c r="D454" s="18"/>
      <c r="E454" s="18"/>
      <c r="F454" s="18"/>
      <c r="G454" s="18"/>
      <c r="N454" s="18"/>
      <c r="O454" s="18"/>
      <c r="P454" s="18"/>
      <c r="Q454" s="18"/>
      <c r="R454" s="18"/>
      <c r="S454" s="18"/>
      <c r="T454" s="3" t="str">
        <f t="shared" si="82"/>
        <v xml:space="preserve"> </v>
      </c>
      <c r="U454" s="3" t="str">
        <f t="shared" si="83"/>
        <v xml:space="preserve"> </v>
      </c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</row>
    <row r="455" spans="1:34" hidden="1" x14ac:dyDescent="0.2">
      <c r="A455" s="18"/>
      <c r="B455" s="22"/>
      <c r="C455" s="18"/>
      <c r="D455" s="18"/>
      <c r="E455" s="18"/>
      <c r="F455" s="18"/>
      <c r="G455" s="18"/>
      <c r="N455" s="18"/>
      <c r="O455" s="18"/>
      <c r="P455" s="18"/>
      <c r="Q455" s="18"/>
      <c r="R455" s="18"/>
      <c r="S455" s="18"/>
      <c r="T455" s="3" t="str">
        <f t="shared" si="82"/>
        <v xml:space="preserve"> </v>
      </c>
      <c r="U455" s="3" t="str">
        <f t="shared" si="83"/>
        <v xml:space="preserve"> </v>
      </c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</row>
    <row r="456" spans="1:34" hidden="1" x14ac:dyDescent="0.2">
      <c r="T456" s="3" t="str">
        <f t="shared" si="82"/>
        <v xml:space="preserve"> </v>
      </c>
      <c r="U456" s="3" t="str">
        <f t="shared" si="83"/>
        <v xml:space="preserve"> </v>
      </c>
      <c r="AG456" s="18"/>
      <c r="AH456" s="18"/>
    </row>
    <row r="457" spans="1:34" hidden="1" x14ac:dyDescent="0.2">
      <c r="T457" s="3" t="str">
        <f t="shared" si="82"/>
        <v xml:space="preserve"> </v>
      </c>
      <c r="U457" s="3" t="str">
        <f t="shared" si="83"/>
        <v xml:space="preserve"> </v>
      </c>
      <c r="AH457" s="18"/>
    </row>
    <row r="458" spans="1:34" hidden="1" x14ac:dyDescent="0.2">
      <c r="T458" s="3" t="str">
        <f t="shared" si="82"/>
        <v xml:space="preserve"> </v>
      </c>
      <c r="U458" s="3" t="str">
        <f t="shared" si="83"/>
        <v xml:space="preserve"> </v>
      </c>
      <c r="AH458" s="18"/>
    </row>
    <row r="459" spans="1:34" hidden="1" x14ac:dyDescent="0.2">
      <c r="T459" s="3" t="str">
        <f t="shared" si="82"/>
        <v xml:space="preserve"> </v>
      </c>
      <c r="U459" s="3" t="str">
        <f t="shared" si="83"/>
        <v xml:space="preserve"> </v>
      </c>
      <c r="AH459" s="18"/>
    </row>
    <row r="460" spans="1:34" hidden="1" x14ac:dyDescent="0.2">
      <c r="T460" s="3" t="str">
        <f t="shared" si="82"/>
        <v xml:space="preserve"> </v>
      </c>
      <c r="U460" s="3" t="str">
        <f t="shared" si="83"/>
        <v xml:space="preserve"> </v>
      </c>
      <c r="AH460" s="18"/>
    </row>
    <row r="461" spans="1:34" hidden="1" x14ac:dyDescent="0.2">
      <c r="T461" s="3" t="str">
        <f t="shared" si="82"/>
        <v xml:space="preserve"> </v>
      </c>
      <c r="U461" s="3" t="str">
        <f t="shared" si="83"/>
        <v xml:space="preserve"> </v>
      </c>
      <c r="AH461" s="18"/>
    </row>
    <row r="462" spans="1:34" hidden="1" x14ac:dyDescent="0.2">
      <c r="T462" s="3" t="str">
        <f t="shared" si="82"/>
        <v xml:space="preserve"> </v>
      </c>
      <c r="U462" s="3" t="str">
        <f t="shared" si="83"/>
        <v xml:space="preserve"> </v>
      </c>
      <c r="AH462" s="18"/>
    </row>
    <row r="463" spans="1:34" hidden="1" x14ac:dyDescent="0.2">
      <c r="T463" s="3" t="str">
        <f t="shared" si="82"/>
        <v xml:space="preserve"> </v>
      </c>
      <c r="U463" s="3" t="str">
        <f t="shared" si="83"/>
        <v xml:space="preserve"> </v>
      </c>
      <c r="AH463" s="18"/>
    </row>
    <row r="464" spans="1:34" hidden="1" x14ac:dyDescent="0.2">
      <c r="T464" s="3" t="str">
        <f t="shared" si="82"/>
        <v xml:space="preserve"> </v>
      </c>
      <c r="U464" s="3" t="str">
        <f t="shared" si="83"/>
        <v xml:space="preserve"> </v>
      </c>
      <c r="AH464" s="18"/>
    </row>
    <row r="465" spans="20:34" hidden="1" x14ac:dyDescent="0.2">
      <c r="T465" s="3" t="str">
        <f t="shared" si="82"/>
        <v xml:space="preserve"> </v>
      </c>
      <c r="U465" s="3" t="str">
        <f t="shared" si="83"/>
        <v xml:space="preserve"> </v>
      </c>
      <c r="AH465" s="18"/>
    </row>
    <row r="466" spans="20:34" hidden="1" x14ac:dyDescent="0.2">
      <c r="T466" s="3" t="str">
        <f t="shared" si="82"/>
        <v xml:space="preserve"> </v>
      </c>
      <c r="U466" s="3" t="str">
        <f t="shared" si="83"/>
        <v xml:space="preserve"> </v>
      </c>
      <c r="AH466" s="18"/>
    </row>
    <row r="467" spans="20:34" hidden="1" x14ac:dyDescent="0.2">
      <c r="T467" s="3" t="str">
        <f t="shared" si="82"/>
        <v xml:space="preserve"> </v>
      </c>
      <c r="U467" s="3" t="str">
        <f t="shared" si="83"/>
        <v xml:space="preserve"> </v>
      </c>
      <c r="AH467" s="18"/>
    </row>
    <row r="468" spans="20:34" hidden="1" x14ac:dyDescent="0.2">
      <c r="T468" s="3" t="str">
        <f t="shared" si="82"/>
        <v xml:space="preserve"> </v>
      </c>
      <c r="U468" s="3" t="str">
        <f t="shared" si="83"/>
        <v xml:space="preserve"> </v>
      </c>
      <c r="AH468" s="18"/>
    </row>
    <row r="469" spans="20:34" hidden="1" x14ac:dyDescent="0.2">
      <c r="T469" s="3" t="str">
        <f t="shared" si="82"/>
        <v xml:space="preserve"> </v>
      </c>
      <c r="U469" s="3" t="str">
        <f t="shared" si="83"/>
        <v xml:space="preserve"> </v>
      </c>
      <c r="AH469" s="18"/>
    </row>
    <row r="470" spans="20:34" hidden="1" x14ac:dyDescent="0.2">
      <c r="T470" s="3" t="str">
        <f t="shared" si="82"/>
        <v xml:space="preserve"> </v>
      </c>
      <c r="U470" s="3" t="str">
        <f t="shared" si="83"/>
        <v xml:space="preserve"> </v>
      </c>
      <c r="AH470" s="18"/>
    </row>
    <row r="471" spans="20:34" hidden="1" x14ac:dyDescent="0.2">
      <c r="T471" s="3" t="str">
        <f t="shared" si="82"/>
        <v xml:space="preserve"> </v>
      </c>
      <c r="U471" s="3" t="str">
        <f t="shared" si="83"/>
        <v xml:space="preserve"> </v>
      </c>
      <c r="AH471" s="18"/>
    </row>
    <row r="472" spans="20:34" hidden="1" x14ac:dyDescent="0.2">
      <c r="T472" s="3" t="str">
        <f t="shared" si="82"/>
        <v xml:space="preserve"> </v>
      </c>
      <c r="U472" s="3" t="str">
        <f t="shared" si="83"/>
        <v xml:space="preserve"> </v>
      </c>
      <c r="AH472" s="18"/>
    </row>
    <row r="473" spans="20:34" hidden="1" x14ac:dyDescent="0.2">
      <c r="T473" s="3" t="str">
        <f t="shared" si="82"/>
        <v xml:space="preserve"> </v>
      </c>
      <c r="U473" s="3" t="str">
        <f t="shared" si="83"/>
        <v xml:space="preserve"> </v>
      </c>
      <c r="AH473" s="18"/>
    </row>
    <row r="474" spans="20:34" hidden="1" x14ac:dyDescent="0.2">
      <c r="T474" s="3" t="str">
        <f t="shared" si="82"/>
        <v xml:space="preserve"> </v>
      </c>
      <c r="U474" s="3" t="str">
        <f t="shared" si="83"/>
        <v xml:space="preserve"> </v>
      </c>
      <c r="AH474" s="18"/>
    </row>
    <row r="475" spans="20:34" hidden="1" x14ac:dyDescent="0.2">
      <c r="T475" s="3" t="str">
        <f t="shared" si="82"/>
        <v xml:space="preserve"> </v>
      </c>
      <c r="U475" s="3" t="str">
        <f t="shared" si="83"/>
        <v xml:space="preserve"> </v>
      </c>
      <c r="AH475" s="18"/>
    </row>
    <row r="476" spans="20:34" hidden="1" x14ac:dyDescent="0.2">
      <c r="T476" s="3" t="str">
        <f t="shared" si="82"/>
        <v xml:space="preserve"> </v>
      </c>
      <c r="U476" s="3" t="str">
        <f t="shared" si="83"/>
        <v xml:space="preserve"> </v>
      </c>
      <c r="AH476" s="18"/>
    </row>
    <row r="477" spans="20:34" hidden="1" x14ac:dyDescent="0.2">
      <c r="T477" s="3" t="str">
        <f t="shared" si="82"/>
        <v xml:space="preserve"> </v>
      </c>
      <c r="U477" s="3" t="str">
        <f t="shared" si="83"/>
        <v xml:space="preserve"> </v>
      </c>
      <c r="AH477" s="18"/>
    </row>
    <row r="478" spans="20:34" hidden="1" x14ac:dyDescent="0.2">
      <c r="T478" s="3" t="str">
        <f t="shared" si="82"/>
        <v xml:space="preserve"> </v>
      </c>
      <c r="U478" s="3" t="str">
        <f t="shared" si="83"/>
        <v xml:space="preserve"> </v>
      </c>
      <c r="AH478" s="18"/>
    </row>
    <row r="479" spans="20:34" hidden="1" x14ac:dyDescent="0.2">
      <c r="T479" s="3" t="str">
        <f t="shared" si="82"/>
        <v xml:space="preserve"> </v>
      </c>
      <c r="U479" s="3" t="str">
        <f t="shared" si="83"/>
        <v xml:space="preserve"> </v>
      </c>
      <c r="AH479" s="18"/>
    </row>
    <row r="480" spans="20:34" hidden="1" x14ac:dyDescent="0.2">
      <c r="T480" s="3" t="str">
        <f t="shared" si="82"/>
        <v xml:space="preserve"> </v>
      </c>
      <c r="U480" s="3" t="str">
        <f t="shared" si="83"/>
        <v xml:space="preserve"> </v>
      </c>
      <c r="AH480" s="18"/>
    </row>
    <row r="481" spans="20:34" hidden="1" x14ac:dyDescent="0.2">
      <c r="T481" s="3" t="str">
        <f t="shared" si="82"/>
        <v xml:space="preserve"> </v>
      </c>
      <c r="U481" s="3" t="str">
        <f t="shared" si="83"/>
        <v xml:space="preserve"> </v>
      </c>
      <c r="AH481" s="18"/>
    </row>
    <row r="482" spans="20:34" hidden="1" x14ac:dyDescent="0.2">
      <c r="T482" s="3" t="str">
        <f t="shared" si="82"/>
        <v xml:space="preserve"> </v>
      </c>
      <c r="U482" s="3" t="str">
        <f t="shared" si="83"/>
        <v xml:space="preserve"> </v>
      </c>
      <c r="AH482" s="18"/>
    </row>
    <row r="483" spans="20:34" hidden="1" x14ac:dyDescent="0.2">
      <c r="T483" s="3" t="str">
        <f t="shared" si="82"/>
        <v xml:space="preserve"> </v>
      </c>
      <c r="U483" s="3" t="str">
        <f t="shared" si="83"/>
        <v xml:space="preserve"> </v>
      </c>
      <c r="AH483" s="18"/>
    </row>
    <row r="484" spans="20:34" hidden="1" x14ac:dyDescent="0.2">
      <c r="T484" s="3" t="str">
        <f t="shared" si="82"/>
        <v xml:space="preserve"> </v>
      </c>
      <c r="U484" s="3" t="str">
        <f t="shared" si="83"/>
        <v xml:space="preserve"> </v>
      </c>
      <c r="AH484" s="18"/>
    </row>
    <row r="485" spans="20:34" hidden="1" x14ac:dyDescent="0.2">
      <c r="T485" s="3" t="str">
        <f t="shared" si="82"/>
        <v xml:space="preserve"> </v>
      </c>
      <c r="U485" s="3" t="str">
        <f t="shared" si="83"/>
        <v xml:space="preserve"> </v>
      </c>
      <c r="AH485" s="18"/>
    </row>
    <row r="486" spans="20:34" hidden="1" x14ac:dyDescent="0.2">
      <c r="T486" s="3" t="str">
        <f t="shared" si="82"/>
        <v xml:space="preserve"> </v>
      </c>
      <c r="U486" s="3" t="str">
        <f t="shared" si="83"/>
        <v xml:space="preserve"> </v>
      </c>
      <c r="AH486" s="18"/>
    </row>
    <row r="487" spans="20:34" hidden="1" x14ac:dyDescent="0.2">
      <c r="T487" s="3" t="str">
        <f t="shared" si="82"/>
        <v xml:space="preserve"> </v>
      </c>
      <c r="U487" s="3" t="str">
        <f t="shared" si="83"/>
        <v xml:space="preserve"> </v>
      </c>
      <c r="AH487" s="18"/>
    </row>
    <row r="488" spans="20:34" hidden="1" x14ac:dyDescent="0.2">
      <c r="T488" s="3" t="str">
        <f t="shared" si="82"/>
        <v xml:space="preserve"> </v>
      </c>
      <c r="U488" s="3" t="str">
        <f t="shared" si="83"/>
        <v xml:space="preserve"> </v>
      </c>
      <c r="AH488" s="18"/>
    </row>
    <row r="489" spans="20:34" hidden="1" x14ac:dyDescent="0.2">
      <c r="T489" s="3" t="str">
        <f t="shared" si="82"/>
        <v xml:space="preserve"> </v>
      </c>
      <c r="U489" s="3" t="str">
        <f t="shared" si="83"/>
        <v xml:space="preserve"> </v>
      </c>
      <c r="AH489" s="18"/>
    </row>
    <row r="490" spans="20:34" hidden="1" x14ac:dyDescent="0.2">
      <c r="T490" s="3" t="str">
        <f t="shared" si="82"/>
        <v xml:space="preserve"> </v>
      </c>
      <c r="U490" s="3" t="str">
        <f t="shared" si="83"/>
        <v xml:space="preserve"> </v>
      </c>
      <c r="AH490" s="18"/>
    </row>
    <row r="491" spans="20:34" hidden="1" x14ac:dyDescent="0.2">
      <c r="T491" s="3" t="str">
        <f t="shared" si="82"/>
        <v xml:space="preserve"> </v>
      </c>
      <c r="U491" s="3" t="str">
        <f t="shared" si="83"/>
        <v xml:space="preserve"> </v>
      </c>
      <c r="AH491" s="18"/>
    </row>
    <row r="492" spans="20:34" hidden="1" x14ac:dyDescent="0.2">
      <c r="T492" s="3" t="str">
        <f t="shared" si="82"/>
        <v xml:space="preserve"> </v>
      </c>
      <c r="U492" s="3" t="str">
        <f t="shared" si="83"/>
        <v xml:space="preserve"> </v>
      </c>
      <c r="AH492" s="18"/>
    </row>
    <row r="493" spans="20:34" hidden="1" x14ac:dyDescent="0.2">
      <c r="T493" s="3" t="str">
        <f t="shared" si="82"/>
        <v xml:space="preserve"> </v>
      </c>
      <c r="U493" s="3" t="str">
        <f t="shared" si="83"/>
        <v xml:space="preserve"> </v>
      </c>
      <c r="AH493" s="18"/>
    </row>
    <row r="494" spans="20:34" hidden="1" x14ac:dyDescent="0.2">
      <c r="T494" s="3" t="str">
        <f t="shared" si="82"/>
        <v xml:space="preserve"> </v>
      </c>
      <c r="U494" s="3" t="str">
        <f t="shared" si="83"/>
        <v xml:space="preserve"> </v>
      </c>
      <c r="AH494" s="18"/>
    </row>
    <row r="495" spans="20:34" hidden="1" x14ac:dyDescent="0.2">
      <c r="T495" s="3" t="str">
        <f t="shared" si="82"/>
        <v xml:space="preserve"> </v>
      </c>
      <c r="U495" s="3" t="str">
        <f t="shared" si="83"/>
        <v xml:space="preserve"> </v>
      </c>
      <c r="AH495" s="18"/>
    </row>
    <row r="496" spans="20:34" hidden="1" x14ac:dyDescent="0.2">
      <c r="T496" s="3" t="str">
        <f t="shared" si="82"/>
        <v xml:space="preserve"> </v>
      </c>
      <c r="U496" s="3" t="str">
        <f t="shared" si="83"/>
        <v xml:space="preserve"> </v>
      </c>
      <c r="AH496" s="18"/>
    </row>
    <row r="497" spans="20:34" hidden="1" x14ac:dyDescent="0.2">
      <c r="T497" s="3" t="str">
        <f t="shared" si="82"/>
        <v xml:space="preserve"> </v>
      </c>
      <c r="U497" s="3" t="str">
        <f t="shared" si="83"/>
        <v xml:space="preserve"> </v>
      </c>
      <c r="AH497" s="18"/>
    </row>
    <row r="498" spans="20:34" hidden="1" x14ac:dyDescent="0.2">
      <c r="T498" s="3" t="str">
        <f t="shared" si="82"/>
        <v xml:space="preserve"> </v>
      </c>
      <c r="U498" s="3" t="str">
        <f t="shared" si="83"/>
        <v xml:space="preserve"> </v>
      </c>
      <c r="AH498" s="18"/>
    </row>
    <row r="499" spans="20:34" hidden="1" x14ac:dyDescent="0.2">
      <c r="T499" s="3" t="str">
        <f t="shared" si="82"/>
        <v xml:space="preserve"> </v>
      </c>
      <c r="U499" s="3" t="str">
        <f t="shared" si="83"/>
        <v xml:space="preserve"> </v>
      </c>
      <c r="AH499" s="18"/>
    </row>
    <row r="500" spans="20:34" hidden="1" x14ac:dyDescent="0.2">
      <c r="T500" s="3" t="str">
        <f t="shared" si="82"/>
        <v xml:space="preserve"> </v>
      </c>
      <c r="U500" s="3" t="str">
        <f t="shared" si="83"/>
        <v xml:space="preserve"> </v>
      </c>
      <c r="AH500" s="18"/>
    </row>
    <row r="501" spans="20:34" hidden="1" x14ac:dyDescent="0.2">
      <c r="T501" s="3" t="str">
        <f t="shared" si="82"/>
        <v xml:space="preserve"> </v>
      </c>
      <c r="U501" s="3" t="str">
        <f t="shared" si="83"/>
        <v xml:space="preserve"> </v>
      </c>
      <c r="AH501" s="18"/>
    </row>
    <row r="502" spans="20:34" hidden="1" x14ac:dyDescent="0.2">
      <c r="T502" s="3" t="str">
        <f t="shared" si="82"/>
        <v xml:space="preserve"> </v>
      </c>
      <c r="U502" s="3" t="str">
        <f t="shared" si="83"/>
        <v xml:space="preserve"> </v>
      </c>
    </row>
    <row r="503" spans="20:34" hidden="1" x14ac:dyDescent="0.2">
      <c r="T503" s="3" t="str">
        <f t="shared" si="82"/>
        <v xml:space="preserve"> </v>
      </c>
      <c r="U503" s="3" t="str">
        <f t="shared" si="83"/>
        <v xml:space="preserve"> </v>
      </c>
    </row>
    <row r="504" spans="20:34" hidden="1" x14ac:dyDescent="0.2">
      <c r="T504" s="3" t="str">
        <f t="shared" si="82"/>
        <v xml:space="preserve"> </v>
      </c>
      <c r="U504" s="3" t="str">
        <f t="shared" si="83"/>
        <v xml:space="preserve"> </v>
      </c>
    </row>
    <row r="505" spans="20:34" hidden="1" x14ac:dyDescent="0.2">
      <c r="T505" s="3" t="str">
        <f t="shared" si="82"/>
        <v xml:space="preserve"> </v>
      </c>
      <c r="U505" s="3" t="str">
        <f t="shared" si="83"/>
        <v xml:space="preserve"> </v>
      </c>
    </row>
    <row r="506" spans="20:34" hidden="1" x14ac:dyDescent="0.2">
      <c r="T506" s="3" t="str">
        <f t="shared" si="82"/>
        <v xml:space="preserve"> </v>
      </c>
      <c r="U506" s="3" t="str">
        <f t="shared" si="83"/>
        <v xml:space="preserve"> </v>
      </c>
    </row>
    <row r="507" spans="20:34" hidden="1" x14ac:dyDescent="0.2">
      <c r="T507" s="3" t="str">
        <f t="shared" si="82"/>
        <v xml:space="preserve"> </v>
      </c>
      <c r="U507" s="3" t="str">
        <f t="shared" si="83"/>
        <v xml:space="preserve"> </v>
      </c>
    </row>
    <row r="508" spans="20:34" hidden="1" x14ac:dyDescent="0.2">
      <c r="T508" s="3" t="str">
        <f t="shared" si="82"/>
        <v xml:space="preserve"> </v>
      </c>
      <c r="U508" s="3" t="str">
        <f t="shared" si="83"/>
        <v xml:space="preserve"> </v>
      </c>
    </row>
    <row r="509" spans="20:34" hidden="1" x14ac:dyDescent="0.2">
      <c r="T509" s="3" t="str">
        <f t="shared" si="82"/>
        <v xml:space="preserve"> </v>
      </c>
      <c r="U509" s="3" t="str">
        <f t="shared" si="83"/>
        <v xml:space="preserve"> </v>
      </c>
    </row>
    <row r="510" spans="20:34" hidden="1" x14ac:dyDescent="0.2">
      <c r="T510" s="3" t="str">
        <f t="shared" si="82"/>
        <v xml:space="preserve"> </v>
      </c>
      <c r="U510" s="3" t="str">
        <f t="shared" si="83"/>
        <v xml:space="preserve"> </v>
      </c>
    </row>
    <row r="511" spans="20:34" hidden="1" x14ac:dyDescent="0.2">
      <c r="T511" s="3" t="str">
        <f t="shared" si="82"/>
        <v xml:space="preserve"> </v>
      </c>
      <c r="U511" s="3" t="str">
        <f t="shared" si="83"/>
        <v xml:space="preserve"> </v>
      </c>
    </row>
    <row r="512" spans="20:34" hidden="1" x14ac:dyDescent="0.2">
      <c r="T512" s="3" t="str">
        <f t="shared" si="82"/>
        <v xml:space="preserve"> </v>
      </c>
      <c r="U512" s="3" t="str">
        <f t="shared" si="83"/>
        <v xml:space="preserve"> </v>
      </c>
    </row>
    <row r="513" spans="20:21" hidden="1" x14ac:dyDescent="0.2">
      <c r="T513" s="3" t="str">
        <f t="shared" si="82"/>
        <v xml:space="preserve"> </v>
      </c>
      <c r="U513" s="3" t="str">
        <f t="shared" si="83"/>
        <v xml:space="preserve"> </v>
      </c>
    </row>
    <row r="514" spans="20:21" hidden="1" x14ac:dyDescent="0.2">
      <c r="T514" s="3" t="str">
        <f t="shared" si="82"/>
        <v xml:space="preserve"> </v>
      </c>
      <c r="U514" s="3" t="str">
        <f t="shared" si="83"/>
        <v xml:space="preserve"> </v>
      </c>
    </row>
    <row r="515" spans="20:21" hidden="1" x14ac:dyDescent="0.2">
      <c r="T515" s="3" t="str">
        <f t="shared" ref="T515:T578" si="84">IF(Z515&gt;0,IF(AA515="F",((Z515-32)*5/9),Z515),IF(Z515&lt;0,IF(AA515="F",((Z515-32)*5/9),Z515)," "))</f>
        <v xml:space="preserve"> </v>
      </c>
      <c r="U515" s="3" t="str">
        <f t="shared" ref="U515:U578" si="85">IF(AB515&gt;0,IF(AC515="F",((AB515-32)*5/9),AB515),IF(AB515&lt;0,IF(AC515="F",((AB515-32)*5/9),AB515)," "))</f>
        <v xml:space="preserve"> </v>
      </c>
    </row>
    <row r="516" spans="20:21" hidden="1" x14ac:dyDescent="0.2">
      <c r="T516" s="3" t="str">
        <f t="shared" si="84"/>
        <v xml:space="preserve"> </v>
      </c>
      <c r="U516" s="3" t="str">
        <f t="shared" si="85"/>
        <v xml:space="preserve"> </v>
      </c>
    </row>
    <row r="517" spans="20:21" hidden="1" x14ac:dyDescent="0.2">
      <c r="T517" s="3" t="str">
        <f t="shared" si="84"/>
        <v xml:space="preserve"> </v>
      </c>
      <c r="U517" s="3" t="str">
        <f t="shared" si="85"/>
        <v xml:space="preserve"> </v>
      </c>
    </row>
    <row r="518" spans="20:21" hidden="1" x14ac:dyDescent="0.2">
      <c r="T518" s="3" t="str">
        <f t="shared" si="84"/>
        <v xml:space="preserve"> </v>
      </c>
      <c r="U518" s="3" t="str">
        <f t="shared" si="85"/>
        <v xml:space="preserve"> </v>
      </c>
    </row>
    <row r="519" spans="20:21" hidden="1" x14ac:dyDescent="0.2">
      <c r="T519" s="3" t="str">
        <f t="shared" si="84"/>
        <v xml:space="preserve"> </v>
      </c>
      <c r="U519" s="3" t="str">
        <f t="shared" si="85"/>
        <v xml:space="preserve"> </v>
      </c>
    </row>
    <row r="520" spans="20:21" hidden="1" x14ac:dyDescent="0.2">
      <c r="T520" s="3" t="str">
        <f t="shared" si="84"/>
        <v xml:space="preserve"> </v>
      </c>
      <c r="U520" s="3" t="str">
        <f t="shared" si="85"/>
        <v xml:space="preserve"> </v>
      </c>
    </row>
    <row r="521" spans="20:21" hidden="1" x14ac:dyDescent="0.2">
      <c r="T521" s="3" t="str">
        <f t="shared" si="84"/>
        <v xml:space="preserve"> </v>
      </c>
      <c r="U521" s="3" t="str">
        <f t="shared" si="85"/>
        <v xml:space="preserve"> </v>
      </c>
    </row>
    <row r="522" spans="20:21" hidden="1" x14ac:dyDescent="0.2">
      <c r="T522" s="3" t="str">
        <f t="shared" si="84"/>
        <v xml:space="preserve"> </v>
      </c>
      <c r="U522" s="3" t="str">
        <f t="shared" si="85"/>
        <v xml:space="preserve"> </v>
      </c>
    </row>
    <row r="523" spans="20:21" hidden="1" x14ac:dyDescent="0.2">
      <c r="T523" s="3" t="str">
        <f t="shared" si="84"/>
        <v xml:space="preserve"> </v>
      </c>
      <c r="U523" s="3" t="str">
        <f t="shared" si="85"/>
        <v xml:space="preserve"> </v>
      </c>
    </row>
    <row r="524" spans="20:21" hidden="1" x14ac:dyDescent="0.2">
      <c r="T524" s="3" t="str">
        <f t="shared" si="84"/>
        <v xml:space="preserve"> </v>
      </c>
      <c r="U524" s="3" t="str">
        <f t="shared" si="85"/>
        <v xml:space="preserve"> </v>
      </c>
    </row>
    <row r="525" spans="20:21" hidden="1" x14ac:dyDescent="0.2">
      <c r="T525" s="3" t="str">
        <f t="shared" si="84"/>
        <v xml:space="preserve"> </v>
      </c>
      <c r="U525" s="3" t="str">
        <f t="shared" si="85"/>
        <v xml:space="preserve"> </v>
      </c>
    </row>
    <row r="526" spans="20:21" hidden="1" x14ac:dyDescent="0.2">
      <c r="T526" s="3" t="str">
        <f t="shared" si="84"/>
        <v xml:space="preserve"> </v>
      </c>
      <c r="U526" s="3" t="str">
        <f t="shared" si="85"/>
        <v xml:space="preserve"> </v>
      </c>
    </row>
    <row r="527" spans="20:21" hidden="1" x14ac:dyDescent="0.2">
      <c r="T527" s="3" t="str">
        <f t="shared" si="84"/>
        <v xml:space="preserve"> </v>
      </c>
      <c r="U527" s="3" t="str">
        <f t="shared" si="85"/>
        <v xml:space="preserve"> </v>
      </c>
    </row>
    <row r="528" spans="20:21" hidden="1" x14ac:dyDescent="0.2">
      <c r="T528" s="3" t="str">
        <f t="shared" si="84"/>
        <v xml:space="preserve"> </v>
      </c>
      <c r="U528" s="3" t="str">
        <f t="shared" si="85"/>
        <v xml:space="preserve"> </v>
      </c>
    </row>
    <row r="529" spans="20:21" hidden="1" x14ac:dyDescent="0.2">
      <c r="T529" s="3" t="str">
        <f t="shared" si="84"/>
        <v xml:space="preserve"> </v>
      </c>
      <c r="U529" s="3" t="str">
        <f t="shared" si="85"/>
        <v xml:space="preserve"> </v>
      </c>
    </row>
    <row r="530" spans="20:21" hidden="1" x14ac:dyDescent="0.2">
      <c r="T530" s="3" t="str">
        <f t="shared" si="84"/>
        <v xml:space="preserve"> </v>
      </c>
      <c r="U530" s="3" t="str">
        <f t="shared" si="85"/>
        <v xml:space="preserve"> </v>
      </c>
    </row>
    <row r="531" spans="20:21" hidden="1" x14ac:dyDescent="0.2">
      <c r="T531" s="3" t="str">
        <f t="shared" si="84"/>
        <v xml:space="preserve"> </v>
      </c>
      <c r="U531" s="3" t="str">
        <f t="shared" si="85"/>
        <v xml:space="preserve"> </v>
      </c>
    </row>
    <row r="532" spans="20:21" hidden="1" x14ac:dyDescent="0.2">
      <c r="T532" s="3" t="str">
        <f t="shared" si="84"/>
        <v xml:space="preserve"> </v>
      </c>
      <c r="U532" s="3" t="str">
        <f t="shared" si="85"/>
        <v xml:space="preserve"> </v>
      </c>
    </row>
    <row r="533" spans="20:21" hidden="1" x14ac:dyDescent="0.2">
      <c r="T533" s="3" t="str">
        <f t="shared" si="84"/>
        <v xml:space="preserve"> </v>
      </c>
      <c r="U533" s="3" t="str">
        <f t="shared" si="85"/>
        <v xml:space="preserve"> </v>
      </c>
    </row>
    <row r="534" spans="20:21" hidden="1" x14ac:dyDescent="0.2">
      <c r="T534" s="3" t="str">
        <f t="shared" si="84"/>
        <v xml:space="preserve"> </v>
      </c>
      <c r="U534" s="3" t="str">
        <f t="shared" si="85"/>
        <v xml:space="preserve"> </v>
      </c>
    </row>
    <row r="535" spans="20:21" hidden="1" x14ac:dyDescent="0.2">
      <c r="T535" s="3" t="str">
        <f t="shared" si="84"/>
        <v xml:space="preserve"> </v>
      </c>
      <c r="U535" s="3" t="str">
        <f t="shared" si="85"/>
        <v xml:space="preserve"> </v>
      </c>
    </row>
    <row r="536" spans="20:21" hidden="1" x14ac:dyDescent="0.2">
      <c r="T536" s="3" t="str">
        <f t="shared" si="84"/>
        <v xml:space="preserve"> </v>
      </c>
      <c r="U536" s="3" t="str">
        <f t="shared" si="85"/>
        <v xml:space="preserve"> </v>
      </c>
    </row>
    <row r="537" spans="20:21" hidden="1" x14ac:dyDescent="0.2">
      <c r="T537" s="3" t="str">
        <f t="shared" si="84"/>
        <v xml:space="preserve"> </v>
      </c>
      <c r="U537" s="3" t="str">
        <f t="shared" si="85"/>
        <v xml:space="preserve"> </v>
      </c>
    </row>
    <row r="538" spans="20:21" hidden="1" x14ac:dyDescent="0.2">
      <c r="T538" s="3" t="str">
        <f t="shared" si="84"/>
        <v xml:space="preserve"> </v>
      </c>
      <c r="U538" s="3" t="str">
        <f t="shared" si="85"/>
        <v xml:space="preserve"> </v>
      </c>
    </row>
    <row r="539" spans="20:21" hidden="1" x14ac:dyDescent="0.2">
      <c r="T539" s="3" t="str">
        <f t="shared" si="84"/>
        <v xml:space="preserve"> </v>
      </c>
      <c r="U539" s="3" t="str">
        <f t="shared" si="85"/>
        <v xml:space="preserve"> </v>
      </c>
    </row>
    <row r="540" spans="20:21" hidden="1" x14ac:dyDescent="0.2">
      <c r="T540" s="3" t="str">
        <f t="shared" si="84"/>
        <v xml:space="preserve"> </v>
      </c>
      <c r="U540" s="3" t="str">
        <f t="shared" si="85"/>
        <v xml:space="preserve"> </v>
      </c>
    </row>
    <row r="541" spans="20:21" hidden="1" x14ac:dyDescent="0.2">
      <c r="T541" s="3" t="str">
        <f t="shared" si="84"/>
        <v xml:space="preserve"> </v>
      </c>
      <c r="U541" s="3" t="str">
        <f t="shared" si="85"/>
        <v xml:space="preserve"> </v>
      </c>
    </row>
    <row r="542" spans="20:21" hidden="1" x14ac:dyDescent="0.2">
      <c r="T542" s="3" t="str">
        <f t="shared" si="84"/>
        <v xml:space="preserve"> </v>
      </c>
      <c r="U542" s="3" t="str">
        <f t="shared" si="85"/>
        <v xml:space="preserve"> </v>
      </c>
    </row>
    <row r="543" spans="20:21" hidden="1" x14ac:dyDescent="0.2">
      <c r="T543" s="3" t="str">
        <f t="shared" si="84"/>
        <v xml:space="preserve"> </v>
      </c>
      <c r="U543" s="3" t="str">
        <f t="shared" si="85"/>
        <v xml:space="preserve"> </v>
      </c>
    </row>
    <row r="544" spans="20:21" hidden="1" x14ac:dyDescent="0.2">
      <c r="T544" s="3" t="str">
        <f t="shared" si="84"/>
        <v xml:space="preserve"> </v>
      </c>
      <c r="U544" s="3" t="str">
        <f t="shared" si="85"/>
        <v xml:space="preserve"> </v>
      </c>
    </row>
    <row r="545" spans="20:21" hidden="1" x14ac:dyDescent="0.2">
      <c r="T545" s="3" t="str">
        <f t="shared" si="84"/>
        <v xml:space="preserve"> </v>
      </c>
      <c r="U545" s="3" t="str">
        <f t="shared" si="85"/>
        <v xml:space="preserve"> </v>
      </c>
    </row>
    <row r="546" spans="20:21" hidden="1" x14ac:dyDescent="0.2">
      <c r="T546" s="3" t="str">
        <f t="shared" si="84"/>
        <v xml:space="preserve"> </v>
      </c>
      <c r="U546" s="3" t="str">
        <f t="shared" si="85"/>
        <v xml:space="preserve"> </v>
      </c>
    </row>
    <row r="547" spans="20:21" hidden="1" x14ac:dyDescent="0.2">
      <c r="T547" s="3" t="str">
        <f t="shared" si="84"/>
        <v xml:space="preserve"> </v>
      </c>
      <c r="U547" s="3" t="str">
        <f t="shared" si="85"/>
        <v xml:space="preserve"> </v>
      </c>
    </row>
    <row r="548" spans="20:21" hidden="1" x14ac:dyDescent="0.2">
      <c r="T548" s="3" t="str">
        <f t="shared" si="84"/>
        <v xml:space="preserve"> </v>
      </c>
      <c r="U548" s="3" t="str">
        <f t="shared" si="85"/>
        <v xml:space="preserve"> </v>
      </c>
    </row>
    <row r="549" spans="20:21" hidden="1" x14ac:dyDescent="0.2">
      <c r="T549" s="3" t="str">
        <f t="shared" si="84"/>
        <v xml:space="preserve"> </v>
      </c>
      <c r="U549" s="3" t="str">
        <f t="shared" si="85"/>
        <v xml:space="preserve"> </v>
      </c>
    </row>
    <row r="550" spans="20:21" hidden="1" x14ac:dyDescent="0.2">
      <c r="T550" s="3" t="str">
        <f t="shared" si="84"/>
        <v xml:space="preserve"> </v>
      </c>
      <c r="U550" s="3" t="str">
        <f t="shared" si="85"/>
        <v xml:space="preserve"> </v>
      </c>
    </row>
    <row r="551" spans="20:21" hidden="1" x14ac:dyDescent="0.2">
      <c r="T551" s="3" t="str">
        <f t="shared" si="84"/>
        <v xml:space="preserve"> </v>
      </c>
      <c r="U551" s="3" t="str">
        <f t="shared" si="85"/>
        <v xml:space="preserve"> </v>
      </c>
    </row>
    <row r="552" spans="20:21" hidden="1" x14ac:dyDescent="0.2">
      <c r="T552" s="3" t="str">
        <f t="shared" si="84"/>
        <v xml:space="preserve"> </v>
      </c>
      <c r="U552" s="3" t="str">
        <f t="shared" si="85"/>
        <v xml:space="preserve"> </v>
      </c>
    </row>
    <row r="553" spans="20:21" hidden="1" x14ac:dyDescent="0.2">
      <c r="T553" s="3" t="str">
        <f t="shared" si="84"/>
        <v xml:space="preserve"> </v>
      </c>
      <c r="U553" s="3" t="str">
        <f t="shared" si="85"/>
        <v xml:space="preserve"> </v>
      </c>
    </row>
    <row r="554" spans="20:21" hidden="1" x14ac:dyDescent="0.2">
      <c r="T554" s="3" t="str">
        <f t="shared" si="84"/>
        <v xml:space="preserve"> </v>
      </c>
      <c r="U554" s="3" t="str">
        <f t="shared" si="85"/>
        <v xml:space="preserve"> </v>
      </c>
    </row>
    <row r="555" spans="20:21" hidden="1" x14ac:dyDescent="0.2">
      <c r="T555" s="3" t="str">
        <f t="shared" si="84"/>
        <v xml:space="preserve"> </v>
      </c>
      <c r="U555" s="3" t="str">
        <f t="shared" si="85"/>
        <v xml:space="preserve"> </v>
      </c>
    </row>
    <row r="556" spans="20:21" hidden="1" x14ac:dyDescent="0.2">
      <c r="T556" s="3" t="str">
        <f t="shared" si="84"/>
        <v xml:space="preserve"> </v>
      </c>
      <c r="U556" s="3" t="str">
        <f t="shared" si="85"/>
        <v xml:space="preserve"> </v>
      </c>
    </row>
    <row r="557" spans="20:21" hidden="1" x14ac:dyDescent="0.2">
      <c r="T557" s="3" t="str">
        <f t="shared" si="84"/>
        <v xml:space="preserve"> </v>
      </c>
      <c r="U557" s="3" t="str">
        <f t="shared" si="85"/>
        <v xml:space="preserve"> </v>
      </c>
    </row>
    <row r="558" spans="20:21" hidden="1" x14ac:dyDescent="0.2">
      <c r="T558" s="3" t="str">
        <f t="shared" si="84"/>
        <v xml:space="preserve"> </v>
      </c>
      <c r="U558" s="3" t="str">
        <f t="shared" si="85"/>
        <v xml:space="preserve"> </v>
      </c>
    </row>
    <row r="559" spans="20:21" hidden="1" x14ac:dyDescent="0.2">
      <c r="T559" s="3" t="str">
        <f t="shared" si="84"/>
        <v xml:space="preserve"> </v>
      </c>
      <c r="U559" s="3" t="str">
        <f t="shared" si="85"/>
        <v xml:space="preserve"> </v>
      </c>
    </row>
    <row r="560" spans="20:21" hidden="1" x14ac:dyDescent="0.2">
      <c r="T560" s="3" t="str">
        <f t="shared" si="84"/>
        <v xml:space="preserve"> </v>
      </c>
      <c r="U560" s="3" t="str">
        <f t="shared" si="85"/>
        <v xml:space="preserve"> </v>
      </c>
    </row>
    <row r="561" spans="20:21" hidden="1" x14ac:dyDescent="0.2">
      <c r="T561" s="3" t="str">
        <f t="shared" si="84"/>
        <v xml:space="preserve"> </v>
      </c>
      <c r="U561" s="3" t="str">
        <f t="shared" si="85"/>
        <v xml:space="preserve"> </v>
      </c>
    </row>
    <row r="562" spans="20:21" hidden="1" x14ac:dyDescent="0.2">
      <c r="T562" s="3" t="str">
        <f t="shared" si="84"/>
        <v xml:space="preserve"> </v>
      </c>
      <c r="U562" s="3" t="str">
        <f t="shared" si="85"/>
        <v xml:space="preserve"> </v>
      </c>
    </row>
    <row r="563" spans="20:21" hidden="1" x14ac:dyDescent="0.2">
      <c r="T563" s="3" t="str">
        <f t="shared" si="84"/>
        <v xml:space="preserve"> </v>
      </c>
      <c r="U563" s="3" t="str">
        <f t="shared" si="85"/>
        <v xml:space="preserve"> </v>
      </c>
    </row>
    <row r="564" spans="20:21" hidden="1" x14ac:dyDescent="0.2">
      <c r="T564" s="3" t="str">
        <f t="shared" si="84"/>
        <v xml:space="preserve"> </v>
      </c>
      <c r="U564" s="3" t="str">
        <f t="shared" si="85"/>
        <v xml:space="preserve"> </v>
      </c>
    </row>
    <row r="565" spans="20:21" hidden="1" x14ac:dyDescent="0.2">
      <c r="T565" s="3" t="str">
        <f t="shared" si="84"/>
        <v xml:space="preserve"> </v>
      </c>
      <c r="U565" s="3" t="str">
        <f t="shared" si="85"/>
        <v xml:space="preserve"> </v>
      </c>
    </row>
    <row r="566" spans="20:21" hidden="1" x14ac:dyDescent="0.2">
      <c r="T566" s="3" t="str">
        <f t="shared" si="84"/>
        <v xml:space="preserve"> </v>
      </c>
      <c r="U566" s="3" t="str">
        <f t="shared" si="85"/>
        <v xml:space="preserve"> </v>
      </c>
    </row>
    <row r="567" spans="20:21" hidden="1" x14ac:dyDescent="0.2">
      <c r="T567" s="3" t="str">
        <f t="shared" si="84"/>
        <v xml:space="preserve"> </v>
      </c>
      <c r="U567" s="3" t="str">
        <f t="shared" si="85"/>
        <v xml:space="preserve"> </v>
      </c>
    </row>
    <row r="568" spans="20:21" hidden="1" x14ac:dyDescent="0.2">
      <c r="T568" s="3" t="str">
        <f t="shared" si="84"/>
        <v xml:space="preserve"> </v>
      </c>
      <c r="U568" s="3" t="str">
        <f t="shared" si="85"/>
        <v xml:space="preserve"> </v>
      </c>
    </row>
    <row r="569" spans="20:21" hidden="1" x14ac:dyDescent="0.2">
      <c r="T569" s="3" t="str">
        <f t="shared" si="84"/>
        <v xml:space="preserve"> </v>
      </c>
      <c r="U569" s="3" t="str">
        <f t="shared" si="85"/>
        <v xml:space="preserve"> </v>
      </c>
    </row>
    <row r="570" spans="20:21" hidden="1" x14ac:dyDescent="0.2">
      <c r="T570" s="3" t="str">
        <f t="shared" si="84"/>
        <v xml:space="preserve"> </v>
      </c>
      <c r="U570" s="3" t="str">
        <f t="shared" si="85"/>
        <v xml:space="preserve"> </v>
      </c>
    </row>
    <row r="571" spans="20:21" hidden="1" x14ac:dyDescent="0.2">
      <c r="T571" s="3" t="str">
        <f t="shared" si="84"/>
        <v xml:space="preserve"> </v>
      </c>
      <c r="U571" s="3" t="str">
        <f t="shared" si="85"/>
        <v xml:space="preserve"> </v>
      </c>
    </row>
    <row r="572" spans="20:21" hidden="1" x14ac:dyDescent="0.2">
      <c r="T572" s="3" t="str">
        <f t="shared" si="84"/>
        <v xml:space="preserve"> </v>
      </c>
      <c r="U572" s="3" t="str">
        <f t="shared" si="85"/>
        <v xml:space="preserve"> </v>
      </c>
    </row>
    <row r="573" spans="20:21" hidden="1" x14ac:dyDescent="0.2">
      <c r="T573" s="3" t="str">
        <f t="shared" si="84"/>
        <v xml:space="preserve"> </v>
      </c>
      <c r="U573" s="3" t="str">
        <f t="shared" si="85"/>
        <v xml:space="preserve"> </v>
      </c>
    </row>
    <row r="574" spans="20:21" hidden="1" x14ac:dyDescent="0.2">
      <c r="T574" s="3" t="str">
        <f t="shared" si="84"/>
        <v xml:space="preserve"> </v>
      </c>
      <c r="U574" s="3" t="str">
        <f t="shared" si="85"/>
        <v xml:space="preserve"> </v>
      </c>
    </row>
    <row r="575" spans="20:21" hidden="1" x14ac:dyDescent="0.2">
      <c r="T575" s="3" t="str">
        <f t="shared" si="84"/>
        <v xml:space="preserve"> </v>
      </c>
      <c r="U575" s="3" t="str">
        <f t="shared" si="85"/>
        <v xml:space="preserve"> </v>
      </c>
    </row>
    <row r="576" spans="20:21" hidden="1" x14ac:dyDescent="0.2">
      <c r="T576" s="3" t="str">
        <f t="shared" si="84"/>
        <v xml:space="preserve"> </v>
      </c>
      <c r="U576" s="3" t="str">
        <f t="shared" si="85"/>
        <v xml:space="preserve"> </v>
      </c>
    </row>
    <row r="577" spans="20:21" hidden="1" x14ac:dyDescent="0.2">
      <c r="T577" s="3" t="str">
        <f t="shared" si="84"/>
        <v xml:space="preserve"> </v>
      </c>
      <c r="U577" s="3" t="str">
        <f t="shared" si="85"/>
        <v xml:space="preserve"> </v>
      </c>
    </row>
    <row r="578" spans="20:21" hidden="1" x14ac:dyDescent="0.2">
      <c r="T578" s="3" t="str">
        <f t="shared" si="84"/>
        <v xml:space="preserve"> </v>
      </c>
      <c r="U578" s="3" t="str">
        <f t="shared" si="85"/>
        <v xml:space="preserve"> </v>
      </c>
    </row>
    <row r="579" spans="20:21" hidden="1" x14ac:dyDescent="0.2">
      <c r="T579" s="3" t="str">
        <f t="shared" ref="T579:T642" si="86">IF(Z579&gt;0,IF(AA579="F",((Z579-32)*5/9),Z579),IF(Z579&lt;0,IF(AA579="F",((Z579-32)*5/9),Z579)," "))</f>
        <v xml:space="preserve"> </v>
      </c>
      <c r="U579" s="3" t="str">
        <f t="shared" ref="U579:U642" si="87">IF(AB579&gt;0,IF(AC579="F",((AB579-32)*5/9),AB579),IF(AB579&lt;0,IF(AC579="F",((AB579-32)*5/9),AB579)," "))</f>
        <v xml:space="preserve"> </v>
      </c>
    </row>
    <row r="580" spans="20:21" hidden="1" x14ac:dyDescent="0.2">
      <c r="T580" s="3" t="str">
        <f t="shared" si="86"/>
        <v xml:space="preserve"> </v>
      </c>
      <c r="U580" s="3" t="str">
        <f t="shared" si="87"/>
        <v xml:space="preserve"> </v>
      </c>
    </row>
    <row r="581" spans="20:21" hidden="1" x14ac:dyDescent="0.2">
      <c r="T581" s="3" t="str">
        <f t="shared" si="86"/>
        <v xml:space="preserve"> </v>
      </c>
      <c r="U581" s="3" t="str">
        <f t="shared" si="87"/>
        <v xml:space="preserve"> </v>
      </c>
    </row>
    <row r="582" spans="20:21" hidden="1" x14ac:dyDescent="0.2">
      <c r="T582" s="3" t="str">
        <f t="shared" si="86"/>
        <v xml:space="preserve"> </v>
      </c>
      <c r="U582" s="3" t="str">
        <f t="shared" si="87"/>
        <v xml:space="preserve"> </v>
      </c>
    </row>
    <row r="583" spans="20:21" hidden="1" x14ac:dyDescent="0.2">
      <c r="T583" s="3" t="str">
        <f t="shared" si="86"/>
        <v xml:space="preserve"> </v>
      </c>
      <c r="U583" s="3" t="str">
        <f t="shared" si="87"/>
        <v xml:space="preserve"> </v>
      </c>
    </row>
    <row r="584" spans="20:21" hidden="1" x14ac:dyDescent="0.2">
      <c r="T584" s="3" t="str">
        <f t="shared" si="86"/>
        <v xml:space="preserve"> </v>
      </c>
      <c r="U584" s="3" t="str">
        <f t="shared" si="87"/>
        <v xml:space="preserve"> </v>
      </c>
    </row>
    <row r="585" spans="20:21" hidden="1" x14ac:dyDescent="0.2">
      <c r="T585" s="3" t="str">
        <f t="shared" si="86"/>
        <v xml:space="preserve"> </v>
      </c>
      <c r="U585" s="3" t="str">
        <f t="shared" si="87"/>
        <v xml:space="preserve"> </v>
      </c>
    </row>
    <row r="586" spans="20:21" hidden="1" x14ac:dyDescent="0.2">
      <c r="T586" s="3" t="str">
        <f t="shared" si="86"/>
        <v xml:space="preserve"> </v>
      </c>
      <c r="U586" s="3" t="str">
        <f t="shared" si="87"/>
        <v xml:space="preserve"> </v>
      </c>
    </row>
    <row r="587" spans="20:21" hidden="1" x14ac:dyDescent="0.2">
      <c r="T587" s="3" t="str">
        <f t="shared" si="86"/>
        <v xml:space="preserve"> </v>
      </c>
      <c r="U587" s="3" t="str">
        <f t="shared" si="87"/>
        <v xml:space="preserve"> </v>
      </c>
    </row>
    <row r="588" spans="20:21" hidden="1" x14ac:dyDescent="0.2">
      <c r="T588" s="3" t="str">
        <f t="shared" si="86"/>
        <v xml:space="preserve"> </v>
      </c>
      <c r="U588" s="3" t="str">
        <f t="shared" si="87"/>
        <v xml:space="preserve"> </v>
      </c>
    </row>
    <row r="589" spans="20:21" hidden="1" x14ac:dyDescent="0.2">
      <c r="T589" s="3" t="str">
        <f t="shared" si="86"/>
        <v xml:space="preserve"> </v>
      </c>
      <c r="U589" s="3" t="str">
        <f t="shared" si="87"/>
        <v xml:space="preserve"> </v>
      </c>
    </row>
    <row r="590" spans="20:21" hidden="1" x14ac:dyDescent="0.2">
      <c r="T590" s="3" t="str">
        <f t="shared" si="86"/>
        <v xml:space="preserve"> </v>
      </c>
      <c r="U590" s="3" t="str">
        <f t="shared" si="87"/>
        <v xml:space="preserve"> </v>
      </c>
    </row>
    <row r="591" spans="20:21" hidden="1" x14ac:dyDescent="0.2">
      <c r="T591" s="3" t="str">
        <f t="shared" si="86"/>
        <v xml:space="preserve"> </v>
      </c>
      <c r="U591" s="3" t="str">
        <f t="shared" si="87"/>
        <v xml:space="preserve"> </v>
      </c>
    </row>
    <row r="592" spans="20:21" hidden="1" x14ac:dyDescent="0.2">
      <c r="T592" s="3" t="str">
        <f t="shared" si="86"/>
        <v xml:space="preserve"> </v>
      </c>
      <c r="U592" s="3" t="str">
        <f t="shared" si="87"/>
        <v xml:space="preserve"> </v>
      </c>
    </row>
    <row r="593" spans="20:21" hidden="1" x14ac:dyDescent="0.2">
      <c r="T593" s="3" t="str">
        <f t="shared" si="86"/>
        <v xml:space="preserve"> </v>
      </c>
      <c r="U593" s="3" t="str">
        <f t="shared" si="87"/>
        <v xml:space="preserve"> </v>
      </c>
    </row>
    <row r="594" spans="20:21" hidden="1" x14ac:dyDescent="0.2">
      <c r="T594" s="3" t="str">
        <f t="shared" si="86"/>
        <v xml:space="preserve"> </v>
      </c>
      <c r="U594" s="3" t="str">
        <f t="shared" si="87"/>
        <v xml:space="preserve"> </v>
      </c>
    </row>
    <row r="595" spans="20:21" hidden="1" x14ac:dyDescent="0.2">
      <c r="T595" s="3" t="str">
        <f t="shared" si="86"/>
        <v xml:space="preserve"> </v>
      </c>
      <c r="U595" s="3" t="str">
        <f t="shared" si="87"/>
        <v xml:space="preserve"> </v>
      </c>
    </row>
    <row r="596" spans="20:21" hidden="1" x14ac:dyDescent="0.2">
      <c r="T596" s="3" t="str">
        <f t="shared" si="86"/>
        <v xml:space="preserve"> </v>
      </c>
      <c r="U596" s="3" t="str">
        <f t="shared" si="87"/>
        <v xml:space="preserve"> </v>
      </c>
    </row>
    <row r="597" spans="20:21" hidden="1" x14ac:dyDescent="0.2">
      <c r="T597" s="3" t="str">
        <f t="shared" si="86"/>
        <v xml:space="preserve"> </v>
      </c>
      <c r="U597" s="3" t="str">
        <f t="shared" si="87"/>
        <v xml:space="preserve"> </v>
      </c>
    </row>
    <row r="598" spans="20:21" hidden="1" x14ac:dyDescent="0.2">
      <c r="T598" s="3" t="str">
        <f t="shared" si="86"/>
        <v xml:space="preserve"> </v>
      </c>
      <c r="U598" s="3" t="str">
        <f t="shared" si="87"/>
        <v xml:space="preserve"> </v>
      </c>
    </row>
    <row r="599" spans="20:21" hidden="1" x14ac:dyDescent="0.2">
      <c r="T599" s="3" t="str">
        <f t="shared" si="86"/>
        <v xml:space="preserve"> </v>
      </c>
      <c r="U599" s="3" t="str">
        <f t="shared" si="87"/>
        <v xml:space="preserve"> </v>
      </c>
    </row>
    <row r="600" spans="20:21" hidden="1" x14ac:dyDescent="0.2">
      <c r="T600" s="3" t="str">
        <f t="shared" si="86"/>
        <v xml:space="preserve"> </v>
      </c>
      <c r="U600" s="3" t="str">
        <f t="shared" si="87"/>
        <v xml:space="preserve"> </v>
      </c>
    </row>
    <row r="601" spans="20:21" hidden="1" x14ac:dyDescent="0.2">
      <c r="T601" s="3" t="str">
        <f t="shared" si="86"/>
        <v xml:space="preserve"> </v>
      </c>
      <c r="U601" s="3" t="str">
        <f t="shared" si="87"/>
        <v xml:space="preserve"> </v>
      </c>
    </row>
    <row r="602" spans="20:21" hidden="1" x14ac:dyDescent="0.2">
      <c r="T602" s="3" t="str">
        <f t="shared" si="86"/>
        <v xml:space="preserve"> </v>
      </c>
      <c r="U602" s="3" t="str">
        <f t="shared" si="87"/>
        <v xml:space="preserve"> </v>
      </c>
    </row>
    <row r="603" spans="20:21" hidden="1" x14ac:dyDescent="0.2">
      <c r="T603" s="3" t="str">
        <f t="shared" si="86"/>
        <v xml:space="preserve"> </v>
      </c>
      <c r="U603" s="3" t="str">
        <f t="shared" si="87"/>
        <v xml:space="preserve"> </v>
      </c>
    </row>
    <row r="604" spans="20:21" hidden="1" x14ac:dyDescent="0.2">
      <c r="T604" s="3" t="str">
        <f t="shared" si="86"/>
        <v xml:space="preserve"> </v>
      </c>
      <c r="U604" s="3" t="str">
        <f t="shared" si="87"/>
        <v xml:space="preserve"> </v>
      </c>
    </row>
    <row r="605" spans="20:21" hidden="1" x14ac:dyDescent="0.2">
      <c r="T605" s="3" t="str">
        <f t="shared" si="86"/>
        <v xml:space="preserve"> </v>
      </c>
      <c r="U605" s="3" t="str">
        <f t="shared" si="87"/>
        <v xml:space="preserve"> </v>
      </c>
    </row>
    <row r="606" spans="20:21" hidden="1" x14ac:dyDescent="0.2">
      <c r="T606" s="3" t="str">
        <f t="shared" si="86"/>
        <v xml:space="preserve"> </v>
      </c>
      <c r="U606" s="3" t="str">
        <f t="shared" si="87"/>
        <v xml:space="preserve"> </v>
      </c>
    </row>
    <row r="607" spans="20:21" hidden="1" x14ac:dyDescent="0.2">
      <c r="T607" s="3" t="str">
        <f t="shared" si="86"/>
        <v xml:space="preserve"> </v>
      </c>
      <c r="U607" s="3" t="str">
        <f t="shared" si="87"/>
        <v xml:space="preserve"> </v>
      </c>
    </row>
    <row r="608" spans="20:21" hidden="1" x14ac:dyDescent="0.2">
      <c r="T608" s="3" t="str">
        <f t="shared" si="86"/>
        <v xml:space="preserve"> </v>
      </c>
      <c r="U608" s="3" t="str">
        <f t="shared" si="87"/>
        <v xml:space="preserve"> </v>
      </c>
    </row>
    <row r="609" spans="20:21" hidden="1" x14ac:dyDescent="0.2">
      <c r="T609" s="3" t="str">
        <f t="shared" si="86"/>
        <v xml:space="preserve"> </v>
      </c>
      <c r="U609" s="3" t="str">
        <f t="shared" si="87"/>
        <v xml:space="preserve"> </v>
      </c>
    </row>
    <row r="610" spans="20:21" hidden="1" x14ac:dyDescent="0.2">
      <c r="T610" s="3" t="str">
        <f t="shared" si="86"/>
        <v xml:space="preserve"> </v>
      </c>
      <c r="U610" s="3" t="str">
        <f t="shared" si="87"/>
        <v xml:space="preserve"> </v>
      </c>
    </row>
    <row r="611" spans="20:21" hidden="1" x14ac:dyDescent="0.2">
      <c r="T611" s="3" t="str">
        <f t="shared" si="86"/>
        <v xml:space="preserve"> </v>
      </c>
      <c r="U611" s="3" t="str">
        <f t="shared" si="87"/>
        <v xml:space="preserve"> </v>
      </c>
    </row>
    <row r="612" spans="20:21" hidden="1" x14ac:dyDescent="0.2">
      <c r="T612" s="3" t="str">
        <f t="shared" si="86"/>
        <v xml:space="preserve"> </v>
      </c>
      <c r="U612" s="3" t="str">
        <f t="shared" si="87"/>
        <v xml:space="preserve"> </v>
      </c>
    </row>
    <row r="613" spans="20:21" hidden="1" x14ac:dyDescent="0.2">
      <c r="T613" s="3" t="str">
        <f t="shared" si="86"/>
        <v xml:space="preserve"> </v>
      </c>
      <c r="U613" s="3" t="str">
        <f t="shared" si="87"/>
        <v xml:space="preserve"> </v>
      </c>
    </row>
    <row r="614" spans="20:21" hidden="1" x14ac:dyDescent="0.2">
      <c r="T614" s="3" t="str">
        <f t="shared" si="86"/>
        <v xml:space="preserve"> </v>
      </c>
      <c r="U614" s="3" t="str">
        <f t="shared" si="87"/>
        <v xml:space="preserve"> </v>
      </c>
    </row>
    <row r="615" spans="20:21" hidden="1" x14ac:dyDescent="0.2">
      <c r="T615" s="3" t="str">
        <f t="shared" si="86"/>
        <v xml:space="preserve"> </v>
      </c>
      <c r="U615" s="3" t="str">
        <f t="shared" si="87"/>
        <v xml:space="preserve"> </v>
      </c>
    </row>
    <row r="616" spans="20:21" hidden="1" x14ac:dyDescent="0.2">
      <c r="T616" s="3" t="str">
        <f t="shared" si="86"/>
        <v xml:space="preserve"> </v>
      </c>
      <c r="U616" s="3" t="str">
        <f t="shared" si="87"/>
        <v xml:space="preserve"> </v>
      </c>
    </row>
    <row r="617" spans="20:21" hidden="1" x14ac:dyDescent="0.2">
      <c r="T617" s="3" t="str">
        <f t="shared" si="86"/>
        <v xml:space="preserve"> </v>
      </c>
      <c r="U617" s="3" t="str">
        <f t="shared" si="87"/>
        <v xml:space="preserve"> </v>
      </c>
    </row>
    <row r="618" spans="20:21" hidden="1" x14ac:dyDescent="0.2">
      <c r="T618" s="3" t="str">
        <f t="shared" si="86"/>
        <v xml:space="preserve"> </v>
      </c>
      <c r="U618" s="3" t="str">
        <f t="shared" si="87"/>
        <v xml:space="preserve"> </v>
      </c>
    </row>
    <row r="619" spans="20:21" hidden="1" x14ac:dyDescent="0.2">
      <c r="T619" s="3" t="str">
        <f t="shared" si="86"/>
        <v xml:space="preserve"> </v>
      </c>
      <c r="U619" s="3" t="str">
        <f t="shared" si="87"/>
        <v xml:space="preserve"> </v>
      </c>
    </row>
    <row r="620" spans="20:21" hidden="1" x14ac:dyDescent="0.2">
      <c r="T620" s="3" t="str">
        <f t="shared" si="86"/>
        <v xml:space="preserve"> </v>
      </c>
      <c r="U620" s="3" t="str">
        <f t="shared" si="87"/>
        <v xml:space="preserve"> </v>
      </c>
    </row>
    <row r="621" spans="20:21" hidden="1" x14ac:dyDescent="0.2">
      <c r="T621" s="3" t="str">
        <f t="shared" si="86"/>
        <v xml:space="preserve"> </v>
      </c>
      <c r="U621" s="3" t="str">
        <f t="shared" si="87"/>
        <v xml:space="preserve"> </v>
      </c>
    </row>
    <row r="622" spans="20:21" hidden="1" x14ac:dyDescent="0.2">
      <c r="T622" s="3" t="str">
        <f t="shared" si="86"/>
        <v xml:space="preserve"> </v>
      </c>
      <c r="U622" s="3" t="str">
        <f t="shared" si="87"/>
        <v xml:space="preserve"> </v>
      </c>
    </row>
    <row r="623" spans="20:21" hidden="1" x14ac:dyDescent="0.2">
      <c r="T623" s="3" t="str">
        <f t="shared" si="86"/>
        <v xml:space="preserve"> </v>
      </c>
      <c r="U623" s="3" t="str">
        <f t="shared" si="87"/>
        <v xml:space="preserve"> </v>
      </c>
    </row>
    <row r="624" spans="20:21" hidden="1" x14ac:dyDescent="0.2">
      <c r="T624" s="3" t="str">
        <f t="shared" si="86"/>
        <v xml:space="preserve"> </v>
      </c>
      <c r="U624" s="3" t="str">
        <f t="shared" si="87"/>
        <v xml:space="preserve"> </v>
      </c>
    </row>
    <row r="625" spans="20:21" hidden="1" x14ac:dyDescent="0.2">
      <c r="T625" s="3" t="str">
        <f t="shared" si="86"/>
        <v xml:space="preserve"> </v>
      </c>
      <c r="U625" s="3" t="str">
        <f t="shared" si="87"/>
        <v xml:space="preserve"> </v>
      </c>
    </row>
    <row r="626" spans="20:21" hidden="1" x14ac:dyDescent="0.2">
      <c r="T626" s="3" t="str">
        <f t="shared" si="86"/>
        <v xml:space="preserve"> </v>
      </c>
      <c r="U626" s="3" t="str">
        <f t="shared" si="87"/>
        <v xml:space="preserve"> </v>
      </c>
    </row>
    <row r="627" spans="20:21" hidden="1" x14ac:dyDescent="0.2">
      <c r="T627" s="3" t="str">
        <f t="shared" si="86"/>
        <v xml:space="preserve"> </v>
      </c>
      <c r="U627" s="3" t="str">
        <f t="shared" si="87"/>
        <v xml:space="preserve"> </v>
      </c>
    </row>
    <row r="628" spans="20:21" hidden="1" x14ac:dyDescent="0.2">
      <c r="T628" s="3" t="str">
        <f t="shared" si="86"/>
        <v xml:space="preserve"> </v>
      </c>
      <c r="U628" s="3" t="str">
        <f t="shared" si="87"/>
        <v xml:space="preserve"> </v>
      </c>
    </row>
    <row r="629" spans="20:21" hidden="1" x14ac:dyDescent="0.2">
      <c r="T629" s="3" t="str">
        <f t="shared" si="86"/>
        <v xml:space="preserve"> </v>
      </c>
      <c r="U629" s="3" t="str">
        <f t="shared" si="87"/>
        <v xml:space="preserve"> </v>
      </c>
    </row>
    <row r="630" spans="20:21" hidden="1" x14ac:dyDescent="0.2">
      <c r="T630" s="3" t="str">
        <f t="shared" si="86"/>
        <v xml:space="preserve"> </v>
      </c>
      <c r="U630" s="3" t="str">
        <f t="shared" si="87"/>
        <v xml:space="preserve"> </v>
      </c>
    </row>
    <row r="631" spans="20:21" hidden="1" x14ac:dyDescent="0.2">
      <c r="T631" s="3" t="str">
        <f t="shared" si="86"/>
        <v xml:space="preserve"> </v>
      </c>
      <c r="U631" s="3" t="str">
        <f t="shared" si="87"/>
        <v xml:space="preserve"> </v>
      </c>
    </row>
    <row r="632" spans="20:21" hidden="1" x14ac:dyDescent="0.2">
      <c r="T632" s="3" t="str">
        <f t="shared" si="86"/>
        <v xml:space="preserve"> </v>
      </c>
      <c r="U632" s="3" t="str">
        <f t="shared" si="87"/>
        <v xml:space="preserve"> </v>
      </c>
    </row>
    <row r="633" spans="20:21" hidden="1" x14ac:dyDescent="0.2">
      <c r="T633" s="3" t="str">
        <f t="shared" si="86"/>
        <v xml:space="preserve"> </v>
      </c>
      <c r="U633" s="3" t="str">
        <f t="shared" si="87"/>
        <v xml:space="preserve"> </v>
      </c>
    </row>
    <row r="634" spans="20:21" hidden="1" x14ac:dyDescent="0.2">
      <c r="T634" s="3" t="str">
        <f t="shared" si="86"/>
        <v xml:space="preserve"> </v>
      </c>
      <c r="U634" s="3" t="str">
        <f t="shared" si="87"/>
        <v xml:space="preserve"> </v>
      </c>
    </row>
    <row r="635" spans="20:21" hidden="1" x14ac:dyDescent="0.2">
      <c r="T635" s="3" t="str">
        <f t="shared" si="86"/>
        <v xml:space="preserve"> </v>
      </c>
      <c r="U635" s="3" t="str">
        <f t="shared" si="87"/>
        <v xml:space="preserve"> </v>
      </c>
    </row>
    <row r="636" spans="20:21" hidden="1" x14ac:dyDescent="0.2">
      <c r="T636" s="3" t="str">
        <f t="shared" si="86"/>
        <v xml:space="preserve"> </v>
      </c>
      <c r="U636" s="3" t="str">
        <f t="shared" si="87"/>
        <v xml:space="preserve"> </v>
      </c>
    </row>
    <row r="637" spans="20:21" hidden="1" x14ac:dyDescent="0.2">
      <c r="T637" s="3" t="str">
        <f t="shared" si="86"/>
        <v xml:space="preserve"> </v>
      </c>
      <c r="U637" s="3" t="str">
        <f t="shared" si="87"/>
        <v xml:space="preserve"> </v>
      </c>
    </row>
    <row r="638" spans="20:21" hidden="1" x14ac:dyDescent="0.2">
      <c r="T638" s="3" t="str">
        <f t="shared" si="86"/>
        <v xml:space="preserve"> </v>
      </c>
      <c r="U638" s="3" t="str">
        <f t="shared" si="87"/>
        <v xml:space="preserve"> </v>
      </c>
    </row>
    <row r="639" spans="20:21" hidden="1" x14ac:dyDescent="0.2">
      <c r="T639" s="3" t="str">
        <f t="shared" si="86"/>
        <v xml:space="preserve"> </v>
      </c>
      <c r="U639" s="3" t="str">
        <f t="shared" si="87"/>
        <v xml:space="preserve"> </v>
      </c>
    </row>
    <row r="640" spans="20:21" hidden="1" x14ac:dyDescent="0.2">
      <c r="T640" s="3" t="str">
        <f t="shared" si="86"/>
        <v xml:space="preserve"> </v>
      </c>
      <c r="U640" s="3" t="str">
        <f t="shared" si="87"/>
        <v xml:space="preserve"> </v>
      </c>
    </row>
    <row r="641" spans="20:21" hidden="1" x14ac:dyDescent="0.2">
      <c r="T641" s="3" t="str">
        <f t="shared" si="86"/>
        <v xml:space="preserve"> </v>
      </c>
      <c r="U641" s="3" t="str">
        <f t="shared" si="87"/>
        <v xml:space="preserve"> </v>
      </c>
    </row>
    <row r="642" spans="20:21" hidden="1" x14ac:dyDescent="0.2">
      <c r="T642" s="3" t="str">
        <f t="shared" si="86"/>
        <v xml:space="preserve"> </v>
      </c>
      <c r="U642" s="3" t="str">
        <f t="shared" si="87"/>
        <v xml:space="preserve"> </v>
      </c>
    </row>
    <row r="643" spans="20:21" hidden="1" x14ac:dyDescent="0.2">
      <c r="T643" s="3" t="str">
        <f t="shared" ref="T643:T706" si="88">IF(Z643&gt;0,IF(AA643="F",((Z643-32)*5/9),Z643),IF(Z643&lt;0,IF(AA643="F",((Z643-32)*5/9),Z643)," "))</f>
        <v xml:space="preserve"> </v>
      </c>
      <c r="U643" s="3" t="str">
        <f t="shared" ref="U643:U706" si="89">IF(AB643&gt;0,IF(AC643="F",((AB643-32)*5/9),AB643),IF(AB643&lt;0,IF(AC643="F",((AB643-32)*5/9),AB643)," "))</f>
        <v xml:space="preserve"> </v>
      </c>
    </row>
    <row r="644" spans="20:21" hidden="1" x14ac:dyDescent="0.2">
      <c r="T644" s="3" t="str">
        <f t="shared" si="88"/>
        <v xml:space="preserve"> </v>
      </c>
      <c r="U644" s="3" t="str">
        <f t="shared" si="89"/>
        <v xml:space="preserve"> </v>
      </c>
    </row>
    <row r="645" spans="20:21" hidden="1" x14ac:dyDescent="0.2">
      <c r="T645" s="3" t="str">
        <f t="shared" si="88"/>
        <v xml:space="preserve"> </v>
      </c>
      <c r="U645" s="3" t="str">
        <f t="shared" si="89"/>
        <v xml:space="preserve"> </v>
      </c>
    </row>
    <row r="646" spans="20:21" hidden="1" x14ac:dyDescent="0.2">
      <c r="T646" s="3" t="str">
        <f t="shared" si="88"/>
        <v xml:space="preserve"> </v>
      </c>
      <c r="U646" s="3" t="str">
        <f t="shared" si="89"/>
        <v xml:space="preserve"> </v>
      </c>
    </row>
    <row r="647" spans="20:21" hidden="1" x14ac:dyDescent="0.2">
      <c r="T647" s="3" t="str">
        <f t="shared" si="88"/>
        <v xml:space="preserve"> </v>
      </c>
      <c r="U647" s="3" t="str">
        <f t="shared" si="89"/>
        <v xml:space="preserve"> </v>
      </c>
    </row>
    <row r="648" spans="20:21" hidden="1" x14ac:dyDescent="0.2">
      <c r="T648" s="3" t="str">
        <f t="shared" si="88"/>
        <v xml:space="preserve"> </v>
      </c>
      <c r="U648" s="3" t="str">
        <f t="shared" si="89"/>
        <v xml:space="preserve"> </v>
      </c>
    </row>
    <row r="649" spans="20:21" hidden="1" x14ac:dyDescent="0.2">
      <c r="T649" s="3" t="str">
        <f t="shared" si="88"/>
        <v xml:space="preserve"> </v>
      </c>
      <c r="U649" s="3" t="str">
        <f t="shared" si="89"/>
        <v xml:space="preserve"> </v>
      </c>
    </row>
    <row r="650" spans="20:21" hidden="1" x14ac:dyDescent="0.2">
      <c r="T650" s="3" t="str">
        <f t="shared" si="88"/>
        <v xml:space="preserve"> </v>
      </c>
      <c r="U650" s="3" t="str">
        <f t="shared" si="89"/>
        <v xml:space="preserve"> </v>
      </c>
    </row>
    <row r="651" spans="20:21" hidden="1" x14ac:dyDescent="0.2">
      <c r="T651" s="3" t="str">
        <f t="shared" si="88"/>
        <v xml:space="preserve"> </v>
      </c>
      <c r="U651" s="3" t="str">
        <f t="shared" si="89"/>
        <v xml:space="preserve"> </v>
      </c>
    </row>
    <row r="652" spans="20:21" hidden="1" x14ac:dyDescent="0.2">
      <c r="T652" s="3" t="str">
        <f t="shared" si="88"/>
        <v xml:space="preserve"> </v>
      </c>
      <c r="U652" s="3" t="str">
        <f t="shared" si="89"/>
        <v xml:space="preserve"> </v>
      </c>
    </row>
    <row r="653" spans="20:21" hidden="1" x14ac:dyDescent="0.2">
      <c r="T653" s="3" t="str">
        <f t="shared" si="88"/>
        <v xml:space="preserve"> </v>
      </c>
      <c r="U653" s="3" t="str">
        <f t="shared" si="89"/>
        <v xml:space="preserve"> </v>
      </c>
    </row>
    <row r="654" spans="20:21" hidden="1" x14ac:dyDescent="0.2">
      <c r="T654" s="3" t="str">
        <f t="shared" si="88"/>
        <v xml:space="preserve"> </v>
      </c>
      <c r="U654" s="3" t="str">
        <f t="shared" si="89"/>
        <v xml:space="preserve"> </v>
      </c>
    </row>
    <row r="655" spans="20:21" hidden="1" x14ac:dyDescent="0.2">
      <c r="T655" s="3" t="str">
        <f t="shared" si="88"/>
        <v xml:space="preserve"> </v>
      </c>
      <c r="U655" s="3" t="str">
        <f t="shared" si="89"/>
        <v xml:space="preserve"> </v>
      </c>
    </row>
    <row r="656" spans="20:21" hidden="1" x14ac:dyDescent="0.2">
      <c r="T656" s="3" t="str">
        <f t="shared" si="88"/>
        <v xml:space="preserve"> </v>
      </c>
      <c r="U656" s="3" t="str">
        <f t="shared" si="89"/>
        <v xml:space="preserve"> </v>
      </c>
    </row>
    <row r="657" spans="20:21" hidden="1" x14ac:dyDescent="0.2">
      <c r="T657" s="3" t="str">
        <f t="shared" si="88"/>
        <v xml:space="preserve"> </v>
      </c>
      <c r="U657" s="3" t="str">
        <f t="shared" si="89"/>
        <v xml:space="preserve"> </v>
      </c>
    </row>
    <row r="658" spans="20:21" hidden="1" x14ac:dyDescent="0.2">
      <c r="T658" s="3" t="str">
        <f t="shared" si="88"/>
        <v xml:space="preserve"> </v>
      </c>
      <c r="U658" s="3" t="str">
        <f t="shared" si="89"/>
        <v xml:space="preserve"> </v>
      </c>
    </row>
    <row r="659" spans="20:21" hidden="1" x14ac:dyDescent="0.2">
      <c r="T659" s="3" t="str">
        <f t="shared" si="88"/>
        <v xml:space="preserve"> </v>
      </c>
      <c r="U659" s="3" t="str">
        <f t="shared" si="89"/>
        <v xml:space="preserve"> </v>
      </c>
    </row>
    <row r="660" spans="20:21" hidden="1" x14ac:dyDescent="0.2">
      <c r="T660" s="3" t="str">
        <f t="shared" si="88"/>
        <v xml:space="preserve"> </v>
      </c>
      <c r="U660" s="3" t="str">
        <f t="shared" si="89"/>
        <v xml:space="preserve"> </v>
      </c>
    </row>
    <row r="661" spans="20:21" hidden="1" x14ac:dyDescent="0.2">
      <c r="T661" s="3" t="str">
        <f t="shared" si="88"/>
        <v xml:space="preserve"> </v>
      </c>
      <c r="U661" s="3" t="str">
        <f t="shared" si="89"/>
        <v xml:space="preserve"> </v>
      </c>
    </row>
    <row r="662" spans="20:21" hidden="1" x14ac:dyDescent="0.2">
      <c r="T662" s="3" t="str">
        <f t="shared" si="88"/>
        <v xml:space="preserve"> </v>
      </c>
      <c r="U662" s="3" t="str">
        <f t="shared" si="89"/>
        <v xml:space="preserve"> </v>
      </c>
    </row>
    <row r="663" spans="20:21" hidden="1" x14ac:dyDescent="0.2">
      <c r="T663" s="3" t="str">
        <f t="shared" si="88"/>
        <v xml:space="preserve"> </v>
      </c>
      <c r="U663" s="3" t="str">
        <f t="shared" si="89"/>
        <v xml:space="preserve"> </v>
      </c>
    </row>
    <row r="664" spans="20:21" hidden="1" x14ac:dyDescent="0.2">
      <c r="T664" s="3" t="str">
        <f t="shared" si="88"/>
        <v xml:space="preserve"> </v>
      </c>
      <c r="U664" s="3" t="str">
        <f t="shared" si="89"/>
        <v xml:space="preserve"> </v>
      </c>
    </row>
    <row r="665" spans="20:21" hidden="1" x14ac:dyDescent="0.2">
      <c r="T665" s="3" t="str">
        <f t="shared" si="88"/>
        <v xml:space="preserve"> </v>
      </c>
      <c r="U665" s="3" t="str">
        <f t="shared" si="89"/>
        <v xml:space="preserve"> </v>
      </c>
    </row>
    <row r="666" spans="20:21" hidden="1" x14ac:dyDescent="0.2">
      <c r="T666" s="3" t="str">
        <f t="shared" si="88"/>
        <v xml:space="preserve"> </v>
      </c>
      <c r="U666" s="3" t="str">
        <f t="shared" si="89"/>
        <v xml:space="preserve"> </v>
      </c>
    </row>
    <row r="667" spans="20:21" hidden="1" x14ac:dyDescent="0.2">
      <c r="T667" s="3" t="str">
        <f t="shared" si="88"/>
        <v xml:space="preserve"> </v>
      </c>
      <c r="U667" s="3" t="str">
        <f t="shared" si="89"/>
        <v xml:space="preserve"> </v>
      </c>
    </row>
    <row r="668" spans="20:21" hidden="1" x14ac:dyDescent="0.2">
      <c r="T668" s="3" t="str">
        <f t="shared" si="88"/>
        <v xml:space="preserve"> </v>
      </c>
      <c r="U668" s="3" t="str">
        <f t="shared" si="89"/>
        <v xml:space="preserve"> </v>
      </c>
    </row>
    <row r="669" spans="20:21" hidden="1" x14ac:dyDescent="0.2">
      <c r="T669" s="3" t="str">
        <f t="shared" si="88"/>
        <v xml:space="preserve"> </v>
      </c>
      <c r="U669" s="3" t="str">
        <f t="shared" si="89"/>
        <v xml:space="preserve"> </v>
      </c>
    </row>
    <row r="670" spans="20:21" hidden="1" x14ac:dyDescent="0.2">
      <c r="T670" s="3" t="str">
        <f t="shared" si="88"/>
        <v xml:space="preserve"> </v>
      </c>
      <c r="U670" s="3" t="str">
        <f t="shared" si="89"/>
        <v xml:space="preserve"> </v>
      </c>
    </row>
    <row r="671" spans="20:21" hidden="1" x14ac:dyDescent="0.2">
      <c r="T671" s="3" t="str">
        <f t="shared" si="88"/>
        <v xml:space="preserve"> </v>
      </c>
      <c r="U671" s="3" t="str">
        <f t="shared" si="89"/>
        <v xml:space="preserve"> </v>
      </c>
    </row>
    <row r="672" spans="20:21" hidden="1" x14ac:dyDescent="0.2">
      <c r="T672" s="3" t="str">
        <f t="shared" si="88"/>
        <v xml:space="preserve"> </v>
      </c>
      <c r="U672" s="3" t="str">
        <f t="shared" si="89"/>
        <v xml:space="preserve"> </v>
      </c>
    </row>
    <row r="673" spans="20:21" hidden="1" x14ac:dyDescent="0.2">
      <c r="T673" s="3" t="str">
        <f t="shared" si="88"/>
        <v xml:space="preserve"> </v>
      </c>
      <c r="U673" s="3" t="str">
        <f t="shared" si="89"/>
        <v xml:space="preserve"> </v>
      </c>
    </row>
    <row r="674" spans="20:21" hidden="1" x14ac:dyDescent="0.2">
      <c r="T674" s="3" t="str">
        <f t="shared" si="88"/>
        <v xml:space="preserve"> </v>
      </c>
      <c r="U674" s="3" t="str">
        <f t="shared" si="89"/>
        <v xml:space="preserve"> </v>
      </c>
    </row>
    <row r="675" spans="20:21" hidden="1" x14ac:dyDescent="0.2">
      <c r="T675" s="3" t="str">
        <f t="shared" si="88"/>
        <v xml:space="preserve"> </v>
      </c>
      <c r="U675" s="3" t="str">
        <f t="shared" si="89"/>
        <v xml:space="preserve"> </v>
      </c>
    </row>
    <row r="676" spans="20:21" hidden="1" x14ac:dyDescent="0.2">
      <c r="T676" s="3" t="str">
        <f t="shared" si="88"/>
        <v xml:space="preserve"> </v>
      </c>
      <c r="U676" s="3" t="str">
        <f t="shared" si="89"/>
        <v xml:space="preserve"> </v>
      </c>
    </row>
    <row r="677" spans="20:21" hidden="1" x14ac:dyDescent="0.2">
      <c r="T677" s="3" t="str">
        <f t="shared" si="88"/>
        <v xml:space="preserve"> </v>
      </c>
      <c r="U677" s="3" t="str">
        <f t="shared" si="89"/>
        <v xml:space="preserve"> </v>
      </c>
    </row>
    <row r="678" spans="20:21" hidden="1" x14ac:dyDescent="0.2">
      <c r="T678" s="3" t="str">
        <f t="shared" si="88"/>
        <v xml:space="preserve"> </v>
      </c>
      <c r="U678" s="3" t="str">
        <f t="shared" si="89"/>
        <v xml:space="preserve"> </v>
      </c>
    </row>
    <row r="679" spans="20:21" hidden="1" x14ac:dyDescent="0.2">
      <c r="T679" s="3" t="str">
        <f t="shared" si="88"/>
        <v xml:space="preserve"> </v>
      </c>
      <c r="U679" s="3" t="str">
        <f t="shared" si="89"/>
        <v xml:space="preserve"> </v>
      </c>
    </row>
    <row r="680" spans="20:21" hidden="1" x14ac:dyDescent="0.2">
      <c r="T680" s="3" t="str">
        <f t="shared" si="88"/>
        <v xml:space="preserve"> </v>
      </c>
      <c r="U680" s="3" t="str">
        <f t="shared" si="89"/>
        <v xml:space="preserve"> </v>
      </c>
    </row>
    <row r="681" spans="20:21" hidden="1" x14ac:dyDescent="0.2">
      <c r="T681" s="3" t="str">
        <f t="shared" si="88"/>
        <v xml:space="preserve"> </v>
      </c>
      <c r="U681" s="3" t="str">
        <f t="shared" si="89"/>
        <v xml:space="preserve"> </v>
      </c>
    </row>
    <row r="682" spans="20:21" hidden="1" x14ac:dyDescent="0.2">
      <c r="T682" s="3" t="str">
        <f t="shared" si="88"/>
        <v xml:space="preserve"> </v>
      </c>
      <c r="U682" s="3" t="str">
        <f t="shared" si="89"/>
        <v xml:space="preserve"> </v>
      </c>
    </row>
    <row r="683" spans="20:21" hidden="1" x14ac:dyDescent="0.2">
      <c r="T683" s="3" t="str">
        <f t="shared" si="88"/>
        <v xml:space="preserve"> </v>
      </c>
      <c r="U683" s="3" t="str">
        <f t="shared" si="89"/>
        <v xml:space="preserve"> </v>
      </c>
    </row>
    <row r="684" spans="20:21" hidden="1" x14ac:dyDescent="0.2">
      <c r="T684" s="3" t="str">
        <f t="shared" si="88"/>
        <v xml:space="preserve"> </v>
      </c>
      <c r="U684" s="3" t="str">
        <f t="shared" si="89"/>
        <v xml:space="preserve"> </v>
      </c>
    </row>
    <row r="685" spans="20:21" hidden="1" x14ac:dyDescent="0.2">
      <c r="T685" s="3" t="str">
        <f t="shared" si="88"/>
        <v xml:space="preserve"> </v>
      </c>
      <c r="U685" s="3" t="str">
        <f t="shared" si="89"/>
        <v xml:space="preserve"> </v>
      </c>
    </row>
    <row r="686" spans="20:21" hidden="1" x14ac:dyDescent="0.2">
      <c r="T686" s="3" t="str">
        <f t="shared" si="88"/>
        <v xml:space="preserve"> </v>
      </c>
      <c r="U686" s="3" t="str">
        <f t="shared" si="89"/>
        <v xml:space="preserve"> </v>
      </c>
    </row>
    <row r="687" spans="20:21" hidden="1" x14ac:dyDescent="0.2">
      <c r="T687" s="3" t="str">
        <f t="shared" si="88"/>
        <v xml:space="preserve"> </v>
      </c>
      <c r="U687" s="3" t="str">
        <f t="shared" si="89"/>
        <v xml:space="preserve"> </v>
      </c>
    </row>
    <row r="688" spans="20:21" hidden="1" x14ac:dyDescent="0.2">
      <c r="T688" s="3" t="str">
        <f t="shared" si="88"/>
        <v xml:space="preserve"> </v>
      </c>
      <c r="U688" s="3" t="str">
        <f t="shared" si="89"/>
        <v xml:space="preserve"> </v>
      </c>
    </row>
    <row r="689" spans="20:21" hidden="1" x14ac:dyDescent="0.2">
      <c r="T689" s="3" t="str">
        <f t="shared" si="88"/>
        <v xml:space="preserve"> </v>
      </c>
      <c r="U689" s="3" t="str">
        <f t="shared" si="89"/>
        <v xml:space="preserve"> </v>
      </c>
    </row>
    <row r="690" spans="20:21" hidden="1" x14ac:dyDescent="0.2">
      <c r="T690" s="3" t="str">
        <f t="shared" si="88"/>
        <v xml:space="preserve"> </v>
      </c>
      <c r="U690" s="3" t="str">
        <f t="shared" si="89"/>
        <v xml:space="preserve"> </v>
      </c>
    </row>
    <row r="691" spans="20:21" hidden="1" x14ac:dyDescent="0.2">
      <c r="T691" s="3" t="str">
        <f t="shared" si="88"/>
        <v xml:space="preserve"> </v>
      </c>
      <c r="U691" s="3" t="str">
        <f t="shared" si="89"/>
        <v xml:space="preserve"> </v>
      </c>
    </row>
    <row r="692" spans="20:21" hidden="1" x14ac:dyDescent="0.2">
      <c r="T692" s="3" t="str">
        <f t="shared" si="88"/>
        <v xml:space="preserve"> </v>
      </c>
      <c r="U692" s="3" t="str">
        <f t="shared" si="89"/>
        <v xml:space="preserve"> </v>
      </c>
    </row>
    <row r="693" spans="20:21" hidden="1" x14ac:dyDescent="0.2">
      <c r="T693" s="3" t="str">
        <f t="shared" si="88"/>
        <v xml:space="preserve"> </v>
      </c>
      <c r="U693" s="3" t="str">
        <f t="shared" si="89"/>
        <v xml:space="preserve"> </v>
      </c>
    </row>
    <row r="694" spans="20:21" hidden="1" x14ac:dyDescent="0.2">
      <c r="T694" s="3" t="str">
        <f t="shared" si="88"/>
        <v xml:space="preserve"> </v>
      </c>
      <c r="U694" s="3" t="str">
        <f t="shared" si="89"/>
        <v xml:space="preserve"> </v>
      </c>
    </row>
    <row r="695" spans="20:21" hidden="1" x14ac:dyDescent="0.2">
      <c r="T695" s="3" t="str">
        <f t="shared" si="88"/>
        <v xml:space="preserve"> </v>
      </c>
      <c r="U695" s="3" t="str">
        <f t="shared" si="89"/>
        <v xml:space="preserve"> </v>
      </c>
    </row>
    <row r="696" spans="20:21" hidden="1" x14ac:dyDescent="0.2">
      <c r="T696" s="3" t="str">
        <f t="shared" si="88"/>
        <v xml:space="preserve"> </v>
      </c>
      <c r="U696" s="3" t="str">
        <f t="shared" si="89"/>
        <v xml:space="preserve"> </v>
      </c>
    </row>
    <row r="697" spans="20:21" hidden="1" x14ac:dyDescent="0.2">
      <c r="T697" s="3" t="str">
        <f t="shared" si="88"/>
        <v xml:space="preserve"> </v>
      </c>
      <c r="U697" s="3" t="str">
        <f t="shared" si="89"/>
        <v xml:space="preserve"> </v>
      </c>
    </row>
    <row r="698" spans="20:21" hidden="1" x14ac:dyDescent="0.2">
      <c r="T698" s="3" t="str">
        <f t="shared" si="88"/>
        <v xml:space="preserve"> </v>
      </c>
      <c r="U698" s="3" t="str">
        <f t="shared" si="89"/>
        <v xml:space="preserve"> </v>
      </c>
    </row>
    <row r="699" spans="20:21" hidden="1" x14ac:dyDescent="0.2">
      <c r="T699" s="3" t="str">
        <f t="shared" si="88"/>
        <v xml:space="preserve"> </v>
      </c>
      <c r="U699" s="3" t="str">
        <f t="shared" si="89"/>
        <v xml:space="preserve"> </v>
      </c>
    </row>
    <row r="700" spans="20:21" hidden="1" x14ac:dyDescent="0.2">
      <c r="T700" s="3" t="str">
        <f t="shared" si="88"/>
        <v xml:space="preserve"> </v>
      </c>
      <c r="U700" s="3" t="str">
        <f t="shared" si="89"/>
        <v xml:space="preserve"> </v>
      </c>
    </row>
    <row r="701" spans="20:21" hidden="1" x14ac:dyDescent="0.2">
      <c r="T701" s="3" t="str">
        <f t="shared" si="88"/>
        <v xml:space="preserve"> </v>
      </c>
      <c r="U701" s="3" t="str">
        <f t="shared" si="89"/>
        <v xml:space="preserve"> </v>
      </c>
    </row>
    <row r="702" spans="20:21" hidden="1" x14ac:dyDescent="0.2">
      <c r="T702" s="3" t="str">
        <f t="shared" si="88"/>
        <v xml:space="preserve"> </v>
      </c>
      <c r="U702" s="3" t="str">
        <f t="shared" si="89"/>
        <v xml:space="preserve"> </v>
      </c>
    </row>
    <row r="703" spans="20:21" hidden="1" x14ac:dyDescent="0.2">
      <c r="T703" s="3" t="str">
        <f t="shared" si="88"/>
        <v xml:space="preserve"> </v>
      </c>
      <c r="U703" s="3" t="str">
        <f t="shared" si="89"/>
        <v xml:space="preserve"> </v>
      </c>
    </row>
    <row r="704" spans="20:21" hidden="1" x14ac:dyDescent="0.2">
      <c r="T704" s="3" t="str">
        <f t="shared" si="88"/>
        <v xml:space="preserve"> </v>
      </c>
      <c r="U704" s="3" t="str">
        <f t="shared" si="89"/>
        <v xml:space="preserve"> </v>
      </c>
    </row>
    <row r="705" spans="20:21" hidden="1" x14ac:dyDescent="0.2">
      <c r="T705" s="3" t="str">
        <f t="shared" si="88"/>
        <v xml:space="preserve"> </v>
      </c>
      <c r="U705" s="3" t="str">
        <f t="shared" si="89"/>
        <v xml:space="preserve"> </v>
      </c>
    </row>
    <row r="706" spans="20:21" hidden="1" x14ac:dyDescent="0.2">
      <c r="T706" s="3" t="str">
        <f t="shared" si="88"/>
        <v xml:space="preserve"> </v>
      </c>
      <c r="U706" s="3" t="str">
        <f t="shared" si="89"/>
        <v xml:space="preserve"> </v>
      </c>
    </row>
    <row r="707" spans="20:21" hidden="1" x14ac:dyDescent="0.2">
      <c r="T707" s="3" t="str">
        <f t="shared" ref="T707:T770" si="90">IF(Z707&gt;0,IF(AA707="F",((Z707-32)*5/9),Z707),IF(Z707&lt;0,IF(AA707="F",((Z707-32)*5/9),Z707)," "))</f>
        <v xml:space="preserve"> </v>
      </c>
      <c r="U707" s="3" t="str">
        <f t="shared" ref="U707:U770" si="91">IF(AB707&gt;0,IF(AC707="F",((AB707-32)*5/9),AB707),IF(AB707&lt;0,IF(AC707="F",((AB707-32)*5/9),AB707)," "))</f>
        <v xml:space="preserve"> </v>
      </c>
    </row>
    <row r="708" spans="20:21" hidden="1" x14ac:dyDescent="0.2">
      <c r="T708" s="3" t="str">
        <f t="shared" si="90"/>
        <v xml:space="preserve"> </v>
      </c>
      <c r="U708" s="3" t="str">
        <f t="shared" si="91"/>
        <v xml:space="preserve"> </v>
      </c>
    </row>
    <row r="709" spans="20:21" hidden="1" x14ac:dyDescent="0.2">
      <c r="T709" s="3" t="str">
        <f t="shared" si="90"/>
        <v xml:space="preserve"> </v>
      </c>
      <c r="U709" s="3" t="str">
        <f t="shared" si="91"/>
        <v xml:space="preserve"> </v>
      </c>
    </row>
    <row r="710" spans="20:21" hidden="1" x14ac:dyDescent="0.2">
      <c r="T710" s="3" t="str">
        <f t="shared" si="90"/>
        <v xml:space="preserve"> </v>
      </c>
      <c r="U710" s="3" t="str">
        <f t="shared" si="91"/>
        <v xml:space="preserve"> </v>
      </c>
    </row>
    <row r="711" spans="20:21" hidden="1" x14ac:dyDescent="0.2">
      <c r="T711" s="3" t="str">
        <f t="shared" si="90"/>
        <v xml:space="preserve"> </v>
      </c>
      <c r="U711" s="3" t="str">
        <f t="shared" si="91"/>
        <v xml:space="preserve"> </v>
      </c>
    </row>
    <row r="712" spans="20:21" hidden="1" x14ac:dyDescent="0.2">
      <c r="T712" s="3" t="str">
        <f t="shared" si="90"/>
        <v xml:space="preserve"> </v>
      </c>
      <c r="U712" s="3" t="str">
        <f t="shared" si="91"/>
        <v xml:space="preserve"> </v>
      </c>
    </row>
    <row r="713" spans="20:21" hidden="1" x14ac:dyDescent="0.2">
      <c r="T713" s="3" t="str">
        <f t="shared" si="90"/>
        <v xml:space="preserve"> </v>
      </c>
      <c r="U713" s="3" t="str">
        <f t="shared" si="91"/>
        <v xml:space="preserve"> </v>
      </c>
    </row>
    <row r="714" spans="20:21" hidden="1" x14ac:dyDescent="0.2">
      <c r="T714" s="3" t="str">
        <f t="shared" si="90"/>
        <v xml:space="preserve"> </v>
      </c>
      <c r="U714" s="3" t="str">
        <f t="shared" si="91"/>
        <v xml:space="preserve"> </v>
      </c>
    </row>
    <row r="715" spans="20:21" hidden="1" x14ac:dyDescent="0.2">
      <c r="T715" s="3" t="str">
        <f t="shared" si="90"/>
        <v xml:space="preserve"> </v>
      </c>
      <c r="U715" s="3" t="str">
        <f t="shared" si="91"/>
        <v xml:space="preserve"> </v>
      </c>
    </row>
    <row r="716" spans="20:21" hidden="1" x14ac:dyDescent="0.2">
      <c r="T716" s="3" t="str">
        <f t="shared" si="90"/>
        <v xml:space="preserve"> </v>
      </c>
      <c r="U716" s="3" t="str">
        <f t="shared" si="91"/>
        <v xml:space="preserve"> </v>
      </c>
    </row>
    <row r="717" spans="20:21" hidden="1" x14ac:dyDescent="0.2">
      <c r="T717" s="3" t="str">
        <f t="shared" si="90"/>
        <v xml:space="preserve"> </v>
      </c>
      <c r="U717" s="3" t="str">
        <f t="shared" si="91"/>
        <v xml:space="preserve"> </v>
      </c>
    </row>
    <row r="718" spans="20:21" hidden="1" x14ac:dyDescent="0.2">
      <c r="T718" s="3" t="str">
        <f t="shared" si="90"/>
        <v xml:space="preserve"> </v>
      </c>
      <c r="U718" s="3" t="str">
        <f t="shared" si="91"/>
        <v xml:space="preserve"> </v>
      </c>
    </row>
    <row r="719" spans="20:21" hidden="1" x14ac:dyDescent="0.2">
      <c r="T719" s="3" t="str">
        <f t="shared" si="90"/>
        <v xml:space="preserve"> </v>
      </c>
      <c r="U719" s="3" t="str">
        <f t="shared" si="91"/>
        <v xml:space="preserve"> </v>
      </c>
    </row>
    <row r="720" spans="20:21" hidden="1" x14ac:dyDescent="0.2">
      <c r="T720" s="3" t="str">
        <f t="shared" si="90"/>
        <v xml:space="preserve"> </v>
      </c>
      <c r="U720" s="3" t="str">
        <f t="shared" si="91"/>
        <v xml:space="preserve"> </v>
      </c>
    </row>
    <row r="721" spans="20:21" hidden="1" x14ac:dyDescent="0.2">
      <c r="T721" s="3" t="str">
        <f t="shared" si="90"/>
        <v xml:space="preserve"> </v>
      </c>
      <c r="U721" s="3" t="str">
        <f t="shared" si="91"/>
        <v xml:space="preserve"> </v>
      </c>
    </row>
    <row r="722" spans="20:21" hidden="1" x14ac:dyDescent="0.2">
      <c r="T722" s="3" t="str">
        <f t="shared" si="90"/>
        <v xml:space="preserve"> </v>
      </c>
      <c r="U722" s="3" t="str">
        <f t="shared" si="91"/>
        <v xml:space="preserve"> </v>
      </c>
    </row>
    <row r="723" spans="20:21" hidden="1" x14ac:dyDescent="0.2">
      <c r="T723" s="3" t="str">
        <f t="shared" si="90"/>
        <v xml:space="preserve"> </v>
      </c>
      <c r="U723" s="3" t="str">
        <f t="shared" si="91"/>
        <v xml:space="preserve"> </v>
      </c>
    </row>
    <row r="724" spans="20:21" hidden="1" x14ac:dyDescent="0.2">
      <c r="T724" s="3" t="str">
        <f t="shared" si="90"/>
        <v xml:space="preserve"> </v>
      </c>
      <c r="U724" s="3" t="str">
        <f t="shared" si="91"/>
        <v xml:space="preserve"> </v>
      </c>
    </row>
    <row r="725" spans="20:21" hidden="1" x14ac:dyDescent="0.2">
      <c r="T725" s="3" t="str">
        <f t="shared" si="90"/>
        <v xml:space="preserve"> </v>
      </c>
      <c r="U725" s="3" t="str">
        <f t="shared" si="91"/>
        <v xml:space="preserve"> </v>
      </c>
    </row>
    <row r="726" spans="20:21" hidden="1" x14ac:dyDescent="0.2">
      <c r="T726" s="3" t="str">
        <f t="shared" si="90"/>
        <v xml:space="preserve"> </v>
      </c>
      <c r="U726" s="3" t="str">
        <f t="shared" si="91"/>
        <v xml:space="preserve"> </v>
      </c>
    </row>
    <row r="727" spans="20:21" hidden="1" x14ac:dyDescent="0.2">
      <c r="T727" s="3" t="str">
        <f t="shared" si="90"/>
        <v xml:space="preserve"> </v>
      </c>
      <c r="U727" s="3" t="str">
        <f t="shared" si="91"/>
        <v xml:space="preserve"> </v>
      </c>
    </row>
    <row r="728" spans="20:21" hidden="1" x14ac:dyDescent="0.2">
      <c r="T728" s="3" t="str">
        <f t="shared" si="90"/>
        <v xml:space="preserve"> </v>
      </c>
      <c r="U728" s="3" t="str">
        <f t="shared" si="91"/>
        <v xml:space="preserve"> </v>
      </c>
    </row>
    <row r="729" spans="20:21" hidden="1" x14ac:dyDescent="0.2">
      <c r="T729" s="3" t="str">
        <f t="shared" si="90"/>
        <v xml:space="preserve"> </v>
      </c>
      <c r="U729" s="3" t="str">
        <f t="shared" si="91"/>
        <v xml:space="preserve"> </v>
      </c>
    </row>
    <row r="730" spans="20:21" hidden="1" x14ac:dyDescent="0.2">
      <c r="T730" s="3" t="str">
        <f t="shared" si="90"/>
        <v xml:space="preserve"> </v>
      </c>
      <c r="U730" s="3" t="str">
        <f t="shared" si="91"/>
        <v xml:space="preserve"> </v>
      </c>
    </row>
    <row r="731" spans="20:21" hidden="1" x14ac:dyDescent="0.2">
      <c r="T731" s="3" t="str">
        <f t="shared" si="90"/>
        <v xml:space="preserve"> </v>
      </c>
      <c r="U731" s="3" t="str">
        <f t="shared" si="91"/>
        <v xml:space="preserve"> </v>
      </c>
    </row>
    <row r="732" spans="20:21" hidden="1" x14ac:dyDescent="0.2">
      <c r="T732" s="3" t="str">
        <f t="shared" si="90"/>
        <v xml:space="preserve"> </v>
      </c>
      <c r="U732" s="3" t="str">
        <f t="shared" si="91"/>
        <v xml:space="preserve"> </v>
      </c>
    </row>
    <row r="733" spans="20:21" hidden="1" x14ac:dyDescent="0.2">
      <c r="T733" s="3" t="str">
        <f t="shared" si="90"/>
        <v xml:space="preserve"> </v>
      </c>
      <c r="U733" s="3" t="str">
        <f t="shared" si="91"/>
        <v xml:space="preserve"> </v>
      </c>
    </row>
    <row r="734" spans="20:21" hidden="1" x14ac:dyDescent="0.2">
      <c r="T734" s="3" t="str">
        <f t="shared" si="90"/>
        <v xml:space="preserve"> </v>
      </c>
      <c r="U734" s="3" t="str">
        <f t="shared" si="91"/>
        <v xml:space="preserve"> </v>
      </c>
    </row>
    <row r="735" spans="20:21" hidden="1" x14ac:dyDescent="0.2">
      <c r="T735" s="3" t="str">
        <f t="shared" si="90"/>
        <v xml:space="preserve"> </v>
      </c>
      <c r="U735" s="3" t="str">
        <f t="shared" si="91"/>
        <v xml:space="preserve"> </v>
      </c>
    </row>
    <row r="736" spans="20:21" hidden="1" x14ac:dyDescent="0.2">
      <c r="T736" s="3" t="str">
        <f t="shared" si="90"/>
        <v xml:space="preserve"> </v>
      </c>
      <c r="U736" s="3" t="str">
        <f t="shared" si="91"/>
        <v xml:space="preserve"> </v>
      </c>
    </row>
    <row r="737" spans="20:21" hidden="1" x14ac:dyDescent="0.2">
      <c r="T737" s="3" t="str">
        <f t="shared" si="90"/>
        <v xml:space="preserve"> </v>
      </c>
      <c r="U737" s="3" t="str">
        <f t="shared" si="91"/>
        <v xml:space="preserve"> </v>
      </c>
    </row>
    <row r="738" spans="20:21" hidden="1" x14ac:dyDescent="0.2">
      <c r="T738" s="3" t="str">
        <f t="shared" si="90"/>
        <v xml:space="preserve"> </v>
      </c>
      <c r="U738" s="3" t="str">
        <f t="shared" si="91"/>
        <v xml:space="preserve"> </v>
      </c>
    </row>
    <row r="739" spans="20:21" hidden="1" x14ac:dyDescent="0.2">
      <c r="T739" s="3" t="str">
        <f t="shared" si="90"/>
        <v xml:space="preserve"> </v>
      </c>
      <c r="U739" s="3" t="str">
        <f t="shared" si="91"/>
        <v xml:space="preserve"> </v>
      </c>
    </row>
    <row r="740" spans="20:21" hidden="1" x14ac:dyDescent="0.2">
      <c r="T740" s="3" t="str">
        <f t="shared" si="90"/>
        <v xml:space="preserve"> </v>
      </c>
      <c r="U740" s="3" t="str">
        <f t="shared" si="91"/>
        <v xml:space="preserve"> </v>
      </c>
    </row>
    <row r="741" spans="20:21" hidden="1" x14ac:dyDescent="0.2">
      <c r="T741" s="3" t="str">
        <f t="shared" si="90"/>
        <v xml:space="preserve"> </v>
      </c>
      <c r="U741" s="3" t="str">
        <f t="shared" si="91"/>
        <v xml:space="preserve"> </v>
      </c>
    </row>
    <row r="742" spans="20:21" hidden="1" x14ac:dyDescent="0.2">
      <c r="T742" s="3" t="str">
        <f t="shared" si="90"/>
        <v xml:space="preserve"> </v>
      </c>
      <c r="U742" s="3" t="str">
        <f t="shared" si="91"/>
        <v xml:space="preserve"> </v>
      </c>
    </row>
    <row r="743" spans="20:21" hidden="1" x14ac:dyDescent="0.2">
      <c r="T743" s="3" t="str">
        <f t="shared" si="90"/>
        <v xml:space="preserve"> </v>
      </c>
      <c r="U743" s="3" t="str">
        <f t="shared" si="91"/>
        <v xml:space="preserve"> </v>
      </c>
    </row>
    <row r="744" spans="20:21" hidden="1" x14ac:dyDescent="0.2">
      <c r="T744" s="3" t="str">
        <f t="shared" si="90"/>
        <v xml:space="preserve"> </v>
      </c>
      <c r="U744" s="3" t="str">
        <f t="shared" si="91"/>
        <v xml:space="preserve"> </v>
      </c>
    </row>
    <row r="745" spans="20:21" hidden="1" x14ac:dyDescent="0.2">
      <c r="T745" s="3" t="str">
        <f t="shared" si="90"/>
        <v xml:space="preserve"> </v>
      </c>
      <c r="U745" s="3" t="str">
        <f t="shared" si="91"/>
        <v xml:space="preserve"> </v>
      </c>
    </row>
    <row r="746" spans="20:21" hidden="1" x14ac:dyDescent="0.2">
      <c r="T746" s="3" t="str">
        <f t="shared" si="90"/>
        <v xml:space="preserve"> </v>
      </c>
      <c r="U746" s="3" t="str">
        <f t="shared" si="91"/>
        <v xml:space="preserve"> </v>
      </c>
    </row>
    <row r="747" spans="20:21" hidden="1" x14ac:dyDescent="0.2">
      <c r="T747" s="3" t="str">
        <f t="shared" si="90"/>
        <v xml:space="preserve"> </v>
      </c>
      <c r="U747" s="3" t="str">
        <f t="shared" si="91"/>
        <v xml:space="preserve"> </v>
      </c>
    </row>
    <row r="748" spans="20:21" hidden="1" x14ac:dyDescent="0.2">
      <c r="T748" s="3" t="str">
        <f t="shared" si="90"/>
        <v xml:space="preserve"> </v>
      </c>
      <c r="U748" s="3" t="str">
        <f t="shared" si="91"/>
        <v xml:space="preserve"> </v>
      </c>
    </row>
    <row r="749" spans="20:21" hidden="1" x14ac:dyDescent="0.2">
      <c r="T749" s="3" t="str">
        <f t="shared" si="90"/>
        <v xml:space="preserve"> </v>
      </c>
      <c r="U749" s="3" t="str">
        <f t="shared" si="91"/>
        <v xml:space="preserve"> </v>
      </c>
    </row>
    <row r="750" spans="20:21" hidden="1" x14ac:dyDescent="0.2">
      <c r="T750" s="3" t="str">
        <f t="shared" si="90"/>
        <v xml:space="preserve"> </v>
      </c>
      <c r="U750" s="3" t="str">
        <f t="shared" si="91"/>
        <v xml:space="preserve"> </v>
      </c>
    </row>
    <row r="751" spans="20:21" hidden="1" x14ac:dyDescent="0.2">
      <c r="T751" s="3" t="str">
        <f t="shared" si="90"/>
        <v xml:space="preserve"> </v>
      </c>
      <c r="U751" s="3" t="str">
        <f t="shared" si="91"/>
        <v xml:space="preserve"> </v>
      </c>
    </row>
    <row r="752" spans="20:21" hidden="1" x14ac:dyDescent="0.2">
      <c r="T752" s="3" t="str">
        <f t="shared" si="90"/>
        <v xml:space="preserve"> </v>
      </c>
      <c r="U752" s="3" t="str">
        <f t="shared" si="91"/>
        <v xml:space="preserve"> </v>
      </c>
    </row>
    <row r="753" spans="20:21" hidden="1" x14ac:dyDescent="0.2">
      <c r="T753" s="3" t="str">
        <f t="shared" si="90"/>
        <v xml:space="preserve"> </v>
      </c>
      <c r="U753" s="3" t="str">
        <f t="shared" si="91"/>
        <v xml:space="preserve"> </v>
      </c>
    </row>
    <row r="754" spans="20:21" hidden="1" x14ac:dyDescent="0.2">
      <c r="T754" s="3" t="str">
        <f t="shared" si="90"/>
        <v xml:space="preserve"> </v>
      </c>
      <c r="U754" s="3" t="str">
        <f t="shared" si="91"/>
        <v xml:space="preserve"> </v>
      </c>
    </row>
    <row r="755" spans="20:21" hidden="1" x14ac:dyDescent="0.2">
      <c r="T755" s="3" t="str">
        <f t="shared" si="90"/>
        <v xml:space="preserve"> </v>
      </c>
      <c r="U755" s="3" t="str">
        <f t="shared" si="91"/>
        <v xml:space="preserve"> </v>
      </c>
    </row>
    <row r="756" spans="20:21" hidden="1" x14ac:dyDescent="0.2">
      <c r="T756" s="3" t="str">
        <f t="shared" si="90"/>
        <v xml:space="preserve"> </v>
      </c>
      <c r="U756" s="3" t="str">
        <f t="shared" si="91"/>
        <v xml:space="preserve"> </v>
      </c>
    </row>
    <row r="757" spans="20:21" hidden="1" x14ac:dyDescent="0.2">
      <c r="T757" s="3" t="str">
        <f t="shared" si="90"/>
        <v xml:space="preserve"> </v>
      </c>
      <c r="U757" s="3" t="str">
        <f t="shared" si="91"/>
        <v xml:space="preserve"> </v>
      </c>
    </row>
    <row r="758" spans="20:21" hidden="1" x14ac:dyDescent="0.2">
      <c r="T758" s="3" t="str">
        <f t="shared" si="90"/>
        <v xml:space="preserve"> </v>
      </c>
      <c r="U758" s="3" t="str">
        <f t="shared" si="91"/>
        <v xml:space="preserve"> </v>
      </c>
    </row>
    <row r="759" spans="20:21" hidden="1" x14ac:dyDescent="0.2">
      <c r="T759" s="3" t="str">
        <f t="shared" si="90"/>
        <v xml:space="preserve"> </v>
      </c>
      <c r="U759" s="3" t="str">
        <f t="shared" si="91"/>
        <v xml:space="preserve"> </v>
      </c>
    </row>
    <row r="760" spans="20:21" hidden="1" x14ac:dyDescent="0.2">
      <c r="T760" s="3" t="str">
        <f t="shared" si="90"/>
        <v xml:space="preserve"> </v>
      </c>
      <c r="U760" s="3" t="str">
        <f t="shared" si="91"/>
        <v xml:space="preserve"> </v>
      </c>
    </row>
    <row r="761" spans="20:21" hidden="1" x14ac:dyDescent="0.2">
      <c r="T761" s="3" t="str">
        <f t="shared" si="90"/>
        <v xml:space="preserve"> </v>
      </c>
      <c r="U761" s="3" t="str">
        <f t="shared" si="91"/>
        <v xml:space="preserve"> </v>
      </c>
    </row>
    <row r="762" spans="20:21" hidden="1" x14ac:dyDescent="0.2">
      <c r="T762" s="3" t="str">
        <f t="shared" si="90"/>
        <v xml:space="preserve"> </v>
      </c>
      <c r="U762" s="3" t="str">
        <f t="shared" si="91"/>
        <v xml:space="preserve"> </v>
      </c>
    </row>
    <row r="763" spans="20:21" hidden="1" x14ac:dyDescent="0.2">
      <c r="T763" s="3" t="str">
        <f t="shared" si="90"/>
        <v xml:space="preserve"> </v>
      </c>
      <c r="U763" s="3" t="str">
        <f t="shared" si="91"/>
        <v xml:space="preserve"> </v>
      </c>
    </row>
    <row r="764" spans="20:21" hidden="1" x14ac:dyDescent="0.2">
      <c r="T764" s="3" t="str">
        <f t="shared" si="90"/>
        <v xml:space="preserve"> </v>
      </c>
      <c r="U764" s="3" t="str">
        <f t="shared" si="91"/>
        <v xml:space="preserve"> </v>
      </c>
    </row>
    <row r="765" spans="20:21" hidden="1" x14ac:dyDescent="0.2">
      <c r="T765" s="3" t="str">
        <f t="shared" si="90"/>
        <v xml:space="preserve"> </v>
      </c>
      <c r="U765" s="3" t="str">
        <f t="shared" si="91"/>
        <v xml:space="preserve"> </v>
      </c>
    </row>
    <row r="766" spans="20:21" hidden="1" x14ac:dyDescent="0.2">
      <c r="T766" s="3" t="str">
        <f t="shared" si="90"/>
        <v xml:space="preserve"> </v>
      </c>
      <c r="U766" s="3" t="str">
        <f t="shared" si="91"/>
        <v xml:space="preserve"> </v>
      </c>
    </row>
    <row r="767" spans="20:21" hidden="1" x14ac:dyDescent="0.2">
      <c r="T767" s="3" t="str">
        <f t="shared" si="90"/>
        <v xml:space="preserve"> </v>
      </c>
      <c r="U767" s="3" t="str">
        <f t="shared" si="91"/>
        <v xml:space="preserve"> </v>
      </c>
    </row>
    <row r="768" spans="20:21" hidden="1" x14ac:dyDescent="0.2">
      <c r="T768" s="3" t="str">
        <f t="shared" si="90"/>
        <v xml:space="preserve"> </v>
      </c>
      <c r="U768" s="3" t="str">
        <f t="shared" si="91"/>
        <v xml:space="preserve"> </v>
      </c>
    </row>
    <row r="769" spans="20:21" hidden="1" x14ac:dyDescent="0.2">
      <c r="T769" s="3" t="str">
        <f t="shared" si="90"/>
        <v xml:space="preserve"> </v>
      </c>
      <c r="U769" s="3" t="str">
        <f t="shared" si="91"/>
        <v xml:space="preserve"> </v>
      </c>
    </row>
    <row r="770" spans="20:21" hidden="1" x14ac:dyDescent="0.2">
      <c r="T770" s="3" t="str">
        <f t="shared" si="90"/>
        <v xml:space="preserve"> </v>
      </c>
      <c r="U770" s="3" t="str">
        <f t="shared" si="91"/>
        <v xml:space="preserve"> </v>
      </c>
    </row>
    <row r="771" spans="20:21" hidden="1" x14ac:dyDescent="0.2">
      <c r="T771" s="3" t="str">
        <f t="shared" ref="T771:T804" si="92">IF(Z771&gt;0,IF(AA771="F",((Z771-32)*5/9),Z771),IF(Z771&lt;0,IF(AA771="F",((Z771-32)*5/9),Z771)," "))</f>
        <v xml:space="preserve"> </v>
      </c>
      <c r="U771" s="3" t="str">
        <f t="shared" ref="U771:U834" si="93">IF(AB771&gt;0,IF(AC771="F",((AB771-32)*5/9),AB771),IF(AB771&lt;0,IF(AC771="F",((AB771-32)*5/9),AB771)," "))</f>
        <v xml:space="preserve"> </v>
      </c>
    </row>
    <row r="772" spans="20:21" hidden="1" x14ac:dyDescent="0.2">
      <c r="T772" s="3" t="str">
        <f t="shared" si="92"/>
        <v xml:space="preserve"> </v>
      </c>
      <c r="U772" s="3" t="str">
        <f t="shared" si="93"/>
        <v xml:space="preserve"> </v>
      </c>
    </row>
    <row r="773" spans="20:21" hidden="1" x14ac:dyDescent="0.2">
      <c r="T773" s="3" t="str">
        <f t="shared" si="92"/>
        <v xml:space="preserve"> </v>
      </c>
      <c r="U773" s="3" t="str">
        <f t="shared" si="93"/>
        <v xml:space="preserve"> </v>
      </c>
    </row>
    <row r="774" spans="20:21" hidden="1" x14ac:dyDescent="0.2">
      <c r="T774" s="3" t="str">
        <f t="shared" si="92"/>
        <v xml:space="preserve"> </v>
      </c>
      <c r="U774" s="3" t="str">
        <f t="shared" si="93"/>
        <v xml:space="preserve"> </v>
      </c>
    </row>
    <row r="775" spans="20:21" hidden="1" x14ac:dyDescent="0.2">
      <c r="T775" s="3" t="str">
        <f t="shared" si="92"/>
        <v xml:space="preserve"> </v>
      </c>
      <c r="U775" s="3" t="str">
        <f t="shared" si="93"/>
        <v xml:space="preserve"> </v>
      </c>
    </row>
    <row r="776" spans="20:21" hidden="1" x14ac:dyDescent="0.2">
      <c r="T776" s="3" t="str">
        <f t="shared" si="92"/>
        <v xml:space="preserve"> </v>
      </c>
      <c r="U776" s="3" t="str">
        <f t="shared" si="93"/>
        <v xml:space="preserve"> </v>
      </c>
    </row>
    <row r="777" spans="20:21" hidden="1" x14ac:dyDescent="0.2">
      <c r="T777" s="3" t="str">
        <f t="shared" si="92"/>
        <v xml:space="preserve"> </v>
      </c>
      <c r="U777" s="3" t="str">
        <f t="shared" si="93"/>
        <v xml:space="preserve"> </v>
      </c>
    </row>
    <row r="778" spans="20:21" hidden="1" x14ac:dyDescent="0.2">
      <c r="T778" s="3" t="str">
        <f t="shared" si="92"/>
        <v xml:space="preserve"> </v>
      </c>
      <c r="U778" s="3" t="str">
        <f t="shared" si="93"/>
        <v xml:space="preserve"> </v>
      </c>
    </row>
    <row r="779" spans="20:21" hidden="1" x14ac:dyDescent="0.2">
      <c r="T779" s="3" t="str">
        <f t="shared" si="92"/>
        <v xml:space="preserve"> </v>
      </c>
      <c r="U779" s="3" t="str">
        <f t="shared" si="93"/>
        <v xml:space="preserve"> </v>
      </c>
    </row>
    <row r="780" spans="20:21" hidden="1" x14ac:dyDescent="0.2">
      <c r="T780" s="3" t="str">
        <f t="shared" si="92"/>
        <v xml:space="preserve"> </v>
      </c>
      <c r="U780" s="3" t="str">
        <f t="shared" si="93"/>
        <v xml:space="preserve"> </v>
      </c>
    </row>
    <row r="781" spans="20:21" hidden="1" x14ac:dyDescent="0.2">
      <c r="T781" s="3" t="str">
        <f t="shared" si="92"/>
        <v xml:space="preserve"> </v>
      </c>
      <c r="U781" s="3" t="str">
        <f t="shared" si="93"/>
        <v xml:space="preserve"> </v>
      </c>
    </row>
    <row r="782" spans="20:21" hidden="1" x14ac:dyDescent="0.2">
      <c r="T782" s="3" t="str">
        <f t="shared" si="92"/>
        <v xml:space="preserve"> </v>
      </c>
      <c r="U782" s="3" t="str">
        <f t="shared" si="93"/>
        <v xml:space="preserve"> </v>
      </c>
    </row>
    <row r="783" spans="20:21" hidden="1" x14ac:dyDescent="0.2">
      <c r="T783" s="3" t="str">
        <f t="shared" si="92"/>
        <v xml:space="preserve"> </v>
      </c>
      <c r="U783" s="3" t="str">
        <f t="shared" si="93"/>
        <v xml:space="preserve"> </v>
      </c>
    </row>
    <row r="784" spans="20:21" hidden="1" x14ac:dyDescent="0.2">
      <c r="T784" s="3" t="str">
        <f t="shared" si="92"/>
        <v xml:space="preserve"> </v>
      </c>
      <c r="U784" s="3" t="str">
        <f t="shared" si="93"/>
        <v xml:space="preserve"> </v>
      </c>
    </row>
    <row r="785" spans="20:21" hidden="1" x14ac:dyDescent="0.2">
      <c r="T785" s="3" t="str">
        <f t="shared" si="92"/>
        <v xml:space="preserve"> </v>
      </c>
      <c r="U785" s="3" t="str">
        <f t="shared" si="93"/>
        <v xml:space="preserve"> </v>
      </c>
    </row>
    <row r="786" spans="20:21" hidden="1" x14ac:dyDescent="0.2">
      <c r="T786" s="3" t="str">
        <f t="shared" si="92"/>
        <v xml:space="preserve"> </v>
      </c>
      <c r="U786" s="3" t="str">
        <f t="shared" si="93"/>
        <v xml:space="preserve"> </v>
      </c>
    </row>
    <row r="787" spans="20:21" hidden="1" x14ac:dyDescent="0.2">
      <c r="T787" s="3" t="str">
        <f t="shared" si="92"/>
        <v xml:space="preserve"> </v>
      </c>
      <c r="U787" s="3" t="str">
        <f t="shared" si="93"/>
        <v xml:space="preserve"> </v>
      </c>
    </row>
    <row r="788" spans="20:21" hidden="1" x14ac:dyDescent="0.2">
      <c r="T788" s="3" t="str">
        <f t="shared" si="92"/>
        <v xml:space="preserve"> </v>
      </c>
      <c r="U788" s="3" t="str">
        <f t="shared" si="93"/>
        <v xml:space="preserve"> </v>
      </c>
    </row>
    <row r="789" spans="20:21" hidden="1" x14ac:dyDescent="0.2">
      <c r="T789" s="3" t="str">
        <f t="shared" si="92"/>
        <v xml:space="preserve"> </v>
      </c>
      <c r="U789" s="3" t="str">
        <f t="shared" si="93"/>
        <v xml:space="preserve"> </v>
      </c>
    </row>
    <row r="790" spans="20:21" hidden="1" x14ac:dyDescent="0.2">
      <c r="T790" s="3" t="str">
        <f t="shared" si="92"/>
        <v xml:space="preserve"> </v>
      </c>
      <c r="U790" s="3" t="str">
        <f t="shared" si="93"/>
        <v xml:space="preserve"> </v>
      </c>
    </row>
    <row r="791" spans="20:21" hidden="1" x14ac:dyDescent="0.2">
      <c r="T791" s="3" t="str">
        <f t="shared" si="92"/>
        <v xml:space="preserve"> </v>
      </c>
      <c r="U791" s="3" t="str">
        <f t="shared" si="93"/>
        <v xml:space="preserve"> </v>
      </c>
    </row>
    <row r="792" spans="20:21" hidden="1" x14ac:dyDescent="0.2">
      <c r="T792" s="3" t="str">
        <f t="shared" si="92"/>
        <v xml:space="preserve"> </v>
      </c>
      <c r="U792" s="3" t="str">
        <f t="shared" si="93"/>
        <v xml:space="preserve"> </v>
      </c>
    </row>
    <row r="793" spans="20:21" hidden="1" x14ac:dyDescent="0.2">
      <c r="T793" s="3" t="str">
        <f t="shared" si="92"/>
        <v xml:space="preserve"> </v>
      </c>
      <c r="U793" s="3" t="str">
        <f t="shared" si="93"/>
        <v xml:space="preserve"> </v>
      </c>
    </row>
    <row r="794" spans="20:21" hidden="1" x14ac:dyDescent="0.2">
      <c r="T794" s="3" t="str">
        <f t="shared" si="92"/>
        <v xml:space="preserve"> </v>
      </c>
      <c r="U794" s="3" t="str">
        <f t="shared" si="93"/>
        <v xml:space="preserve"> </v>
      </c>
    </row>
    <row r="795" spans="20:21" hidden="1" x14ac:dyDescent="0.2">
      <c r="T795" s="3" t="str">
        <f t="shared" si="92"/>
        <v xml:space="preserve"> </v>
      </c>
      <c r="U795" s="3" t="str">
        <f t="shared" si="93"/>
        <v xml:space="preserve"> </v>
      </c>
    </row>
    <row r="796" spans="20:21" hidden="1" x14ac:dyDescent="0.2">
      <c r="T796" s="3" t="str">
        <f t="shared" si="92"/>
        <v xml:space="preserve"> </v>
      </c>
      <c r="U796" s="3" t="str">
        <f t="shared" si="93"/>
        <v xml:space="preserve"> </v>
      </c>
    </row>
    <row r="797" spans="20:21" hidden="1" x14ac:dyDescent="0.2">
      <c r="T797" s="3" t="str">
        <f t="shared" si="92"/>
        <v xml:space="preserve"> </v>
      </c>
      <c r="U797" s="3" t="str">
        <f t="shared" si="93"/>
        <v xml:space="preserve"> </v>
      </c>
    </row>
    <row r="798" spans="20:21" hidden="1" x14ac:dyDescent="0.2">
      <c r="T798" s="3" t="str">
        <f t="shared" si="92"/>
        <v xml:space="preserve"> </v>
      </c>
      <c r="U798" s="3" t="str">
        <f t="shared" si="93"/>
        <v xml:space="preserve"> </v>
      </c>
    </row>
    <row r="799" spans="20:21" hidden="1" x14ac:dyDescent="0.2">
      <c r="T799" s="3" t="str">
        <f t="shared" si="92"/>
        <v xml:space="preserve"> </v>
      </c>
      <c r="U799" s="3" t="str">
        <f t="shared" si="93"/>
        <v xml:space="preserve"> </v>
      </c>
    </row>
    <row r="800" spans="20:21" hidden="1" x14ac:dyDescent="0.2">
      <c r="T800" s="3" t="str">
        <f t="shared" si="92"/>
        <v xml:space="preserve"> </v>
      </c>
      <c r="U800" s="3" t="str">
        <f t="shared" si="93"/>
        <v xml:space="preserve"> </v>
      </c>
    </row>
    <row r="801" spans="20:21" hidden="1" x14ac:dyDescent="0.2">
      <c r="T801" s="3" t="str">
        <f t="shared" si="92"/>
        <v xml:space="preserve"> </v>
      </c>
      <c r="U801" s="3" t="str">
        <f t="shared" si="93"/>
        <v xml:space="preserve"> </v>
      </c>
    </row>
    <row r="802" spans="20:21" hidden="1" x14ac:dyDescent="0.2">
      <c r="T802" s="3" t="str">
        <f t="shared" si="92"/>
        <v xml:space="preserve"> </v>
      </c>
      <c r="U802" s="3" t="str">
        <f t="shared" si="93"/>
        <v xml:space="preserve"> </v>
      </c>
    </row>
    <row r="803" spans="20:21" hidden="1" x14ac:dyDescent="0.2">
      <c r="T803" s="3" t="str">
        <f t="shared" si="92"/>
        <v xml:space="preserve"> </v>
      </c>
      <c r="U803" s="3" t="str">
        <f t="shared" si="93"/>
        <v xml:space="preserve"> </v>
      </c>
    </row>
    <row r="804" spans="20:21" hidden="1" x14ac:dyDescent="0.2">
      <c r="T804" s="3" t="str">
        <f t="shared" si="92"/>
        <v xml:space="preserve"> </v>
      </c>
      <c r="U804" s="3" t="str">
        <f t="shared" si="93"/>
        <v xml:space="preserve"> </v>
      </c>
    </row>
    <row r="805" spans="20:21" hidden="1" x14ac:dyDescent="0.2">
      <c r="U805" s="3" t="str">
        <f t="shared" si="93"/>
        <v xml:space="preserve"> </v>
      </c>
    </row>
    <row r="806" spans="20:21" hidden="1" x14ac:dyDescent="0.2">
      <c r="U806" s="3" t="str">
        <f t="shared" si="93"/>
        <v xml:space="preserve"> </v>
      </c>
    </row>
    <row r="807" spans="20:21" hidden="1" x14ac:dyDescent="0.2">
      <c r="U807" s="3" t="str">
        <f t="shared" si="93"/>
        <v xml:space="preserve"> </v>
      </c>
    </row>
    <row r="808" spans="20:21" hidden="1" x14ac:dyDescent="0.2">
      <c r="U808" s="3" t="str">
        <f t="shared" si="93"/>
        <v xml:space="preserve"> </v>
      </c>
    </row>
    <row r="809" spans="20:21" hidden="1" x14ac:dyDescent="0.2">
      <c r="U809" s="3" t="str">
        <f t="shared" si="93"/>
        <v xml:space="preserve"> </v>
      </c>
    </row>
    <row r="810" spans="20:21" hidden="1" x14ac:dyDescent="0.2">
      <c r="U810" s="3" t="str">
        <f t="shared" si="93"/>
        <v xml:space="preserve"> </v>
      </c>
    </row>
    <row r="811" spans="20:21" hidden="1" x14ac:dyDescent="0.2">
      <c r="U811" s="3" t="str">
        <f t="shared" si="93"/>
        <v xml:space="preserve"> </v>
      </c>
    </row>
    <row r="812" spans="20:21" hidden="1" x14ac:dyDescent="0.2">
      <c r="U812" s="3" t="str">
        <f t="shared" si="93"/>
        <v xml:space="preserve"> </v>
      </c>
    </row>
    <row r="813" spans="20:21" hidden="1" x14ac:dyDescent="0.2">
      <c r="U813" s="3" t="str">
        <f t="shared" si="93"/>
        <v xml:space="preserve"> </v>
      </c>
    </row>
    <row r="814" spans="20:21" hidden="1" x14ac:dyDescent="0.2">
      <c r="U814" s="3" t="str">
        <f t="shared" si="93"/>
        <v xml:space="preserve"> </v>
      </c>
    </row>
    <row r="815" spans="20:21" hidden="1" x14ac:dyDescent="0.2">
      <c r="U815" s="3" t="str">
        <f t="shared" si="93"/>
        <v xml:space="preserve"> </v>
      </c>
    </row>
    <row r="816" spans="20:21" hidden="1" x14ac:dyDescent="0.2">
      <c r="U816" s="3" t="str">
        <f t="shared" si="93"/>
        <v xml:space="preserve"> </v>
      </c>
    </row>
    <row r="817" spans="21:21" hidden="1" x14ac:dyDescent="0.2">
      <c r="U817" s="3" t="str">
        <f t="shared" si="93"/>
        <v xml:space="preserve"> </v>
      </c>
    </row>
    <row r="818" spans="21:21" hidden="1" x14ac:dyDescent="0.2">
      <c r="U818" s="3" t="str">
        <f t="shared" si="93"/>
        <v xml:space="preserve"> </v>
      </c>
    </row>
    <row r="819" spans="21:21" hidden="1" x14ac:dyDescent="0.2">
      <c r="U819" s="3" t="str">
        <f t="shared" si="93"/>
        <v xml:space="preserve"> </v>
      </c>
    </row>
    <row r="820" spans="21:21" hidden="1" x14ac:dyDescent="0.2">
      <c r="U820" s="3" t="str">
        <f t="shared" si="93"/>
        <v xml:space="preserve"> </v>
      </c>
    </row>
    <row r="821" spans="21:21" hidden="1" x14ac:dyDescent="0.2">
      <c r="U821" s="3" t="str">
        <f t="shared" si="93"/>
        <v xml:space="preserve"> </v>
      </c>
    </row>
    <row r="822" spans="21:21" hidden="1" x14ac:dyDescent="0.2">
      <c r="U822" s="3" t="str">
        <f t="shared" si="93"/>
        <v xml:space="preserve"> </v>
      </c>
    </row>
    <row r="823" spans="21:21" hidden="1" x14ac:dyDescent="0.2">
      <c r="U823" s="3" t="str">
        <f t="shared" si="93"/>
        <v xml:space="preserve"> </v>
      </c>
    </row>
    <row r="824" spans="21:21" hidden="1" x14ac:dyDescent="0.2">
      <c r="U824" s="3" t="str">
        <f t="shared" si="93"/>
        <v xml:space="preserve"> </v>
      </c>
    </row>
    <row r="825" spans="21:21" hidden="1" x14ac:dyDescent="0.2">
      <c r="U825" s="3" t="str">
        <f t="shared" si="93"/>
        <v xml:space="preserve"> </v>
      </c>
    </row>
    <row r="826" spans="21:21" hidden="1" x14ac:dyDescent="0.2">
      <c r="U826" s="3" t="str">
        <f t="shared" si="93"/>
        <v xml:space="preserve"> </v>
      </c>
    </row>
    <row r="827" spans="21:21" hidden="1" x14ac:dyDescent="0.2">
      <c r="U827" s="3" t="str">
        <f t="shared" si="93"/>
        <v xml:space="preserve"> </v>
      </c>
    </row>
    <row r="828" spans="21:21" hidden="1" x14ac:dyDescent="0.2">
      <c r="U828" s="3" t="str">
        <f t="shared" si="93"/>
        <v xml:space="preserve"> </v>
      </c>
    </row>
    <row r="829" spans="21:21" hidden="1" x14ac:dyDescent="0.2">
      <c r="U829" s="3" t="str">
        <f t="shared" si="93"/>
        <v xml:space="preserve"> </v>
      </c>
    </row>
    <row r="830" spans="21:21" hidden="1" x14ac:dyDescent="0.2">
      <c r="U830" s="3" t="str">
        <f t="shared" si="93"/>
        <v xml:space="preserve"> </v>
      </c>
    </row>
    <row r="831" spans="21:21" hidden="1" x14ac:dyDescent="0.2">
      <c r="U831" s="3" t="str">
        <f t="shared" si="93"/>
        <v xml:space="preserve"> </v>
      </c>
    </row>
    <row r="832" spans="21:21" hidden="1" x14ac:dyDescent="0.2">
      <c r="U832" s="3" t="str">
        <f t="shared" si="93"/>
        <v xml:space="preserve"> </v>
      </c>
    </row>
    <row r="833" spans="21:21" hidden="1" x14ac:dyDescent="0.2">
      <c r="U833" s="3" t="str">
        <f t="shared" si="93"/>
        <v xml:space="preserve"> </v>
      </c>
    </row>
    <row r="834" spans="21:21" hidden="1" x14ac:dyDescent="0.2">
      <c r="U834" s="3" t="str">
        <f t="shared" si="93"/>
        <v xml:space="preserve"> </v>
      </c>
    </row>
    <row r="835" spans="21:21" hidden="1" x14ac:dyDescent="0.2">
      <c r="U835" s="3" t="str">
        <f t="shared" ref="U835:U857" si="94">IF(AB835&gt;0,IF(AC835="F",((AB835-32)*5/9),AB835),IF(AB835&lt;0,IF(AC835="F",((AB835-32)*5/9),AB835)," "))</f>
        <v xml:space="preserve"> </v>
      </c>
    </row>
    <row r="836" spans="21:21" hidden="1" x14ac:dyDescent="0.2">
      <c r="U836" s="3" t="str">
        <f t="shared" si="94"/>
        <v xml:space="preserve"> </v>
      </c>
    </row>
    <row r="837" spans="21:21" hidden="1" x14ac:dyDescent="0.2">
      <c r="U837" s="3" t="str">
        <f t="shared" si="94"/>
        <v xml:space="preserve"> </v>
      </c>
    </row>
    <row r="838" spans="21:21" hidden="1" x14ac:dyDescent="0.2">
      <c r="U838" s="3" t="str">
        <f t="shared" si="94"/>
        <v xml:space="preserve"> </v>
      </c>
    </row>
    <row r="839" spans="21:21" hidden="1" x14ac:dyDescent="0.2">
      <c r="U839" s="3" t="str">
        <f t="shared" si="94"/>
        <v xml:space="preserve"> </v>
      </c>
    </row>
    <row r="840" spans="21:21" hidden="1" x14ac:dyDescent="0.2">
      <c r="U840" s="3" t="str">
        <f t="shared" si="94"/>
        <v xml:space="preserve"> </v>
      </c>
    </row>
    <row r="841" spans="21:21" hidden="1" x14ac:dyDescent="0.2">
      <c r="U841" s="3" t="str">
        <f t="shared" si="94"/>
        <v xml:space="preserve"> </v>
      </c>
    </row>
    <row r="842" spans="21:21" hidden="1" x14ac:dyDescent="0.2">
      <c r="U842" s="3" t="str">
        <f t="shared" si="94"/>
        <v xml:space="preserve"> </v>
      </c>
    </row>
    <row r="843" spans="21:21" hidden="1" x14ac:dyDescent="0.2">
      <c r="U843" s="3" t="str">
        <f t="shared" si="94"/>
        <v xml:space="preserve"> </v>
      </c>
    </row>
    <row r="844" spans="21:21" hidden="1" x14ac:dyDescent="0.2">
      <c r="U844" s="3" t="str">
        <f t="shared" si="94"/>
        <v xml:space="preserve"> </v>
      </c>
    </row>
    <row r="845" spans="21:21" hidden="1" x14ac:dyDescent="0.2">
      <c r="U845" s="3" t="str">
        <f t="shared" si="94"/>
        <v xml:space="preserve"> </v>
      </c>
    </row>
    <row r="846" spans="21:21" hidden="1" x14ac:dyDescent="0.2">
      <c r="U846" s="3" t="str">
        <f t="shared" si="94"/>
        <v xml:space="preserve"> </v>
      </c>
    </row>
    <row r="847" spans="21:21" hidden="1" x14ac:dyDescent="0.2">
      <c r="U847" s="3" t="str">
        <f t="shared" si="94"/>
        <v xml:space="preserve"> </v>
      </c>
    </row>
    <row r="848" spans="21:21" hidden="1" x14ac:dyDescent="0.2">
      <c r="U848" s="3" t="str">
        <f t="shared" si="94"/>
        <v xml:space="preserve"> </v>
      </c>
    </row>
    <row r="849" spans="21:21" hidden="1" x14ac:dyDescent="0.2">
      <c r="U849" s="3" t="str">
        <f t="shared" si="94"/>
        <v xml:space="preserve"> </v>
      </c>
    </row>
    <row r="850" spans="21:21" hidden="1" x14ac:dyDescent="0.2">
      <c r="U850" s="3" t="str">
        <f t="shared" si="94"/>
        <v xml:space="preserve"> </v>
      </c>
    </row>
    <row r="851" spans="21:21" hidden="1" x14ac:dyDescent="0.2">
      <c r="U851" s="3" t="str">
        <f t="shared" si="94"/>
        <v xml:space="preserve"> </v>
      </c>
    </row>
    <row r="852" spans="21:21" hidden="1" x14ac:dyDescent="0.2">
      <c r="U852" s="3" t="str">
        <f t="shared" si="94"/>
        <v xml:space="preserve"> </v>
      </c>
    </row>
    <row r="853" spans="21:21" hidden="1" x14ac:dyDescent="0.2">
      <c r="U853" s="3" t="str">
        <f t="shared" si="94"/>
        <v xml:space="preserve"> </v>
      </c>
    </row>
    <row r="854" spans="21:21" hidden="1" x14ac:dyDescent="0.2">
      <c r="U854" s="3" t="str">
        <f t="shared" si="94"/>
        <v xml:space="preserve"> </v>
      </c>
    </row>
    <row r="855" spans="21:21" hidden="1" x14ac:dyDescent="0.2">
      <c r="U855" s="3" t="str">
        <f t="shared" si="94"/>
        <v xml:space="preserve"> </v>
      </c>
    </row>
    <row r="856" spans="21:21" hidden="1" x14ac:dyDescent="0.2">
      <c r="U856" s="3" t="str">
        <f t="shared" si="94"/>
        <v xml:space="preserve"> </v>
      </c>
    </row>
    <row r="857" spans="21:21" hidden="1" x14ac:dyDescent="0.2">
      <c r="U857" s="3" t="str">
        <f t="shared" si="94"/>
        <v xml:space="preserve"> </v>
      </c>
    </row>
  </sheetData>
  <autoFilter ref="A1:AH857" xr:uid="{72B8D118-B4C9-47FF-BD0E-8DBAC9D7B7A8}">
    <filterColumn colId="27">
      <filters>
        <filter val="N/A"/>
      </filters>
    </filterColumn>
  </autoFilter>
  <phoneticPr fontId="2" type="noConversion"/>
  <printOptions gridLines="1" gridLinesSet="0"/>
  <pageMargins left="0.25" right="0.25" top="1" bottom="1" header="0.5" footer="0.5"/>
  <pageSetup orientation="landscape" horizontalDpi="1200" verticalDpi="12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T466"/>
  <sheetViews>
    <sheetView topLeftCell="F3" workbookViewId="0">
      <selection activeCell="C21" sqref="C21"/>
    </sheetView>
  </sheetViews>
  <sheetFormatPr defaultColWidth="8.85546875" defaultRowHeight="12.75" x14ac:dyDescent="0.2"/>
  <cols>
    <col min="1" max="1" width="16.42578125" customWidth="1"/>
    <col min="2" max="2" width="18.85546875" customWidth="1"/>
    <col min="3" max="3" width="15.28515625" customWidth="1"/>
    <col min="4" max="4" width="12.42578125" customWidth="1"/>
    <col min="5" max="5" width="14" hidden="1" customWidth="1"/>
    <col min="6" max="6" width="13.42578125" customWidth="1"/>
    <col min="7" max="7" width="16.42578125" hidden="1" customWidth="1"/>
    <col min="8" max="8" width="11.28515625" customWidth="1"/>
    <col min="9" max="9" width="17.85546875" customWidth="1"/>
  </cols>
  <sheetData>
    <row r="1" spans="1:20" s="5" customFormat="1" x14ac:dyDescent="0.2">
      <c r="A1" s="5" t="s">
        <v>90</v>
      </c>
      <c r="B1" s="5" t="s">
        <v>111</v>
      </c>
      <c r="C1" s="5" t="s">
        <v>110</v>
      </c>
      <c r="D1" s="5" t="s">
        <v>112</v>
      </c>
      <c r="E1" s="5" t="s">
        <v>115</v>
      </c>
      <c r="F1" s="5" t="s">
        <v>113</v>
      </c>
      <c r="G1" s="5" t="s">
        <v>116</v>
      </c>
      <c r="H1" s="5" t="s">
        <v>114</v>
      </c>
      <c r="I1" s="5" t="s">
        <v>117</v>
      </c>
      <c r="J1" s="5" t="s">
        <v>135</v>
      </c>
    </row>
    <row r="2" spans="1:20" x14ac:dyDescent="0.2">
      <c r="B2" s="1"/>
      <c r="C2" t="s">
        <v>118</v>
      </c>
      <c r="D2" s="5" t="s">
        <v>112</v>
      </c>
      <c r="E2" s="5" t="s">
        <v>115</v>
      </c>
      <c r="F2" s="5" t="s">
        <v>113</v>
      </c>
      <c r="G2" s="5" t="s">
        <v>116</v>
      </c>
      <c r="H2" s="5" t="s">
        <v>114</v>
      </c>
      <c r="I2" s="2"/>
      <c r="J2" s="2"/>
      <c r="K2" s="2"/>
      <c r="L2" s="2"/>
      <c r="M2" s="2"/>
      <c r="N2" s="2"/>
      <c r="O2" s="2"/>
      <c r="P2" s="2"/>
    </row>
    <row r="3" spans="1:20" x14ac:dyDescent="0.2">
      <c r="A3" s="1">
        <v>38840</v>
      </c>
      <c r="B3" s="14">
        <v>0.79166666666666663</v>
      </c>
      <c r="D3">
        <v>8.9</v>
      </c>
      <c r="E3" s="3"/>
      <c r="F3" s="3">
        <v>6.43</v>
      </c>
      <c r="G3" s="3"/>
      <c r="H3" s="3">
        <v>7.14</v>
      </c>
      <c r="I3" s="3"/>
      <c r="J3" s="3"/>
      <c r="K3" s="3"/>
      <c r="L3" s="3"/>
      <c r="M3" s="3"/>
      <c r="N3" s="3"/>
      <c r="O3" s="2"/>
      <c r="P3" s="2"/>
      <c r="Q3" s="3"/>
      <c r="R3" s="3"/>
      <c r="S3" s="3"/>
      <c r="T3" s="2"/>
    </row>
    <row r="4" spans="1:20" x14ac:dyDescent="0.2">
      <c r="A4" s="1">
        <v>38847</v>
      </c>
      <c r="B4" s="13">
        <v>0.83333333333333337</v>
      </c>
      <c r="D4">
        <v>12.73</v>
      </c>
      <c r="E4" s="3"/>
      <c r="F4" s="3">
        <v>9.16</v>
      </c>
      <c r="G4" s="3"/>
      <c r="H4" s="3">
        <v>7.5</v>
      </c>
      <c r="I4" s="3"/>
      <c r="J4" s="3"/>
      <c r="K4" s="3"/>
      <c r="L4" s="3"/>
      <c r="M4" s="3"/>
      <c r="N4" s="3"/>
      <c r="O4" s="2"/>
      <c r="P4" s="3"/>
      <c r="Q4" s="3"/>
      <c r="R4" s="3"/>
      <c r="S4" s="3"/>
      <c r="T4" s="2"/>
    </row>
    <row r="5" spans="1:20" x14ac:dyDescent="0.2">
      <c r="A5" s="1">
        <v>38860</v>
      </c>
      <c r="B5" s="14">
        <v>0.60416666666666663</v>
      </c>
      <c r="D5">
        <v>11.23</v>
      </c>
      <c r="E5" s="3"/>
      <c r="F5" s="3">
        <v>7.39</v>
      </c>
      <c r="G5" s="3"/>
      <c r="H5" s="3">
        <v>5.89</v>
      </c>
      <c r="I5" s="3"/>
      <c r="J5" s="3"/>
      <c r="K5" s="3"/>
      <c r="L5" s="3"/>
      <c r="M5" s="3"/>
      <c r="N5" s="3"/>
      <c r="O5" s="2"/>
      <c r="P5" s="3"/>
      <c r="Q5" s="3"/>
      <c r="R5" s="3"/>
      <c r="S5" s="3"/>
      <c r="T5" s="2"/>
    </row>
    <row r="6" spans="1:20" ht="13.5" customHeight="1" x14ac:dyDescent="0.2">
      <c r="A6" s="4">
        <v>38867</v>
      </c>
      <c r="B6" s="14">
        <v>0.82291666666666663</v>
      </c>
      <c r="D6">
        <v>14.58</v>
      </c>
      <c r="E6" s="3"/>
      <c r="F6" s="3">
        <v>12.34</v>
      </c>
      <c r="G6" s="3"/>
      <c r="H6" s="3">
        <v>5.15</v>
      </c>
      <c r="I6" s="3"/>
      <c r="J6" s="3"/>
      <c r="K6" s="3"/>
      <c r="L6" s="3"/>
      <c r="M6" s="3"/>
      <c r="N6" s="3"/>
      <c r="O6" s="2"/>
      <c r="T6" s="2"/>
    </row>
    <row r="7" spans="1:20" x14ac:dyDescent="0.2">
      <c r="A7" s="1">
        <v>38874</v>
      </c>
      <c r="B7" s="13">
        <v>0.69791666666666663</v>
      </c>
      <c r="D7">
        <v>6.94</v>
      </c>
      <c r="E7" s="3"/>
      <c r="F7" s="3">
        <v>5.95</v>
      </c>
      <c r="G7" s="3"/>
      <c r="H7" s="3">
        <v>2.34</v>
      </c>
      <c r="I7" s="3"/>
      <c r="J7" s="3"/>
      <c r="K7" s="3"/>
      <c r="L7" s="3"/>
      <c r="M7" s="3"/>
      <c r="N7" s="3"/>
    </row>
    <row r="8" spans="1:20" x14ac:dyDescent="0.2">
      <c r="A8" s="1">
        <v>38888</v>
      </c>
      <c r="B8" s="13">
        <v>0.70833333333333337</v>
      </c>
      <c r="D8">
        <v>27</v>
      </c>
      <c r="E8" s="3"/>
      <c r="F8" s="3">
        <v>26.6</v>
      </c>
      <c r="G8" s="3"/>
      <c r="H8" s="3">
        <v>23.5</v>
      </c>
      <c r="I8" s="3"/>
      <c r="J8" s="3"/>
      <c r="K8" s="3"/>
      <c r="L8" s="3"/>
      <c r="M8" s="3"/>
      <c r="N8" s="3"/>
    </row>
    <row r="9" spans="1:20" x14ac:dyDescent="0.2">
      <c r="A9" s="1"/>
      <c r="B9" s="1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20" x14ac:dyDescent="0.2">
      <c r="A10" s="1"/>
      <c r="B10" s="1"/>
      <c r="E10" s="3"/>
      <c r="F10" s="3"/>
      <c r="G10" s="3"/>
      <c r="H10" s="3"/>
      <c r="I10" s="3"/>
      <c r="J10" s="3"/>
      <c r="K10" s="3"/>
      <c r="L10" s="3"/>
      <c r="M10" s="3"/>
      <c r="N10" s="3"/>
      <c r="O10" s="2"/>
    </row>
    <row r="11" spans="1:20" x14ac:dyDescent="0.2">
      <c r="A11" s="1"/>
      <c r="B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2"/>
    </row>
    <row r="12" spans="1:20" x14ac:dyDescent="0.2">
      <c r="A12" s="4"/>
      <c r="B12" s="2"/>
      <c r="C12" t="s">
        <v>80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2"/>
    </row>
    <row r="13" spans="1:20" x14ac:dyDescent="0.2">
      <c r="A13" s="1"/>
      <c r="B13" s="4"/>
      <c r="D13" s="5" t="s">
        <v>112</v>
      </c>
      <c r="E13" s="5" t="s">
        <v>115</v>
      </c>
      <c r="F13" s="5" t="s">
        <v>113</v>
      </c>
      <c r="G13" s="5" t="s">
        <v>116</v>
      </c>
      <c r="H13" s="5" t="s">
        <v>114</v>
      </c>
      <c r="I13" s="3"/>
      <c r="J13" s="3"/>
      <c r="K13" s="3"/>
      <c r="L13" s="3"/>
      <c r="M13" s="3"/>
      <c r="N13" s="3"/>
    </row>
    <row r="14" spans="1:20" x14ac:dyDescent="0.2">
      <c r="A14" s="1">
        <v>38840</v>
      </c>
      <c r="B14" s="15">
        <v>0.47916666666666669</v>
      </c>
      <c r="D14">
        <v>8.33</v>
      </c>
      <c r="E14" s="3" t="s">
        <v>119</v>
      </c>
      <c r="F14" s="3">
        <v>8.4</v>
      </c>
      <c r="G14" s="3" t="s">
        <v>121</v>
      </c>
      <c r="H14" s="3">
        <v>8.5</v>
      </c>
      <c r="I14" s="3" t="s">
        <v>123</v>
      </c>
      <c r="J14" s="3"/>
      <c r="K14" s="3"/>
      <c r="L14" s="3"/>
      <c r="M14" s="3"/>
      <c r="N14" s="3"/>
    </row>
    <row r="15" spans="1:20" x14ac:dyDescent="0.2">
      <c r="A15" s="1">
        <v>38846</v>
      </c>
      <c r="B15" s="2"/>
      <c r="D15">
        <v>7.33</v>
      </c>
      <c r="E15" s="3" t="s">
        <v>119</v>
      </c>
      <c r="F15" s="3">
        <v>7.1</v>
      </c>
      <c r="G15" s="3" t="s">
        <v>120</v>
      </c>
      <c r="H15" s="3">
        <v>7.07</v>
      </c>
      <c r="I15" s="3" t="s">
        <v>122</v>
      </c>
      <c r="K15" s="3"/>
      <c r="L15" s="3"/>
      <c r="M15" s="3"/>
      <c r="N15" s="3"/>
    </row>
    <row r="16" spans="1:20" x14ac:dyDescent="0.2">
      <c r="A16" s="6">
        <v>38860</v>
      </c>
      <c r="D16">
        <v>6.9</v>
      </c>
      <c r="E16" s="3" t="s">
        <v>124</v>
      </c>
      <c r="F16" s="3">
        <v>5.6</v>
      </c>
      <c r="G16" s="3" t="s">
        <v>125</v>
      </c>
      <c r="H16" s="3">
        <v>7</v>
      </c>
      <c r="I16" s="3" t="s">
        <v>123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2"/>
    </row>
    <row r="17" spans="1:20" x14ac:dyDescent="0.2">
      <c r="A17" s="6">
        <v>38888</v>
      </c>
      <c r="B17" s="2"/>
      <c r="D17">
        <v>6.17</v>
      </c>
      <c r="E17" s="3" t="s">
        <v>119</v>
      </c>
      <c r="F17" s="3">
        <v>6</v>
      </c>
      <c r="G17" s="3" t="s">
        <v>124</v>
      </c>
      <c r="H17" s="3">
        <v>6.1</v>
      </c>
      <c r="I17" s="3" t="s">
        <v>121</v>
      </c>
      <c r="J17" s="3">
        <v>10</v>
      </c>
      <c r="K17" s="3"/>
      <c r="L17" s="3"/>
      <c r="M17" s="3"/>
      <c r="N17" s="3"/>
      <c r="O17" s="3"/>
      <c r="P17" s="3"/>
      <c r="Q17" s="3"/>
      <c r="R17" s="3"/>
      <c r="S17" s="3"/>
      <c r="T17" s="2"/>
    </row>
    <row r="18" spans="1:20" x14ac:dyDescent="0.2">
      <c r="A18" s="6"/>
      <c r="B18" s="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2"/>
    </row>
    <row r="19" spans="1:20" x14ac:dyDescent="0.2">
      <c r="A19" s="6"/>
      <c r="B19" s="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2"/>
    </row>
    <row r="20" spans="1:20" x14ac:dyDescent="0.2">
      <c r="B20" s="2"/>
      <c r="E20" s="3"/>
      <c r="F20" s="3"/>
      <c r="G20" s="3"/>
      <c r="H20" s="3"/>
      <c r="I20" s="3"/>
      <c r="J20" s="3"/>
      <c r="K20" s="3"/>
      <c r="L20" s="3"/>
      <c r="M20" s="3"/>
      <c r="N20" s="3"/>
      <c r="T20" s="2"/>
    </row>
    <row r="21" spans="1:20" x14ac:dyDescent="0.2">
      <c r="B21" s="2"/>
      <c r="C21" s="2" t="s">
        <v>126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2"/>
    </row>
    <row r="22" spans="1:20" x14ac:dyDescent="0.2">
      <c r="D22" s="5" t="s">
        <v>112</v>
      </c>
      <c r="E22" s="5" t="s">
        <v>115</v>
      </c>
      <c r="F22" s="5" t="s">
        <v>113</v>
      </c>
      <c r="G22" s="5" t="s">
        <v>116</v>
      </c>
      <c r="H22" s="5" t="s">
        <v>114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20" x14ac:dyDescent="0.2">
      <c r="A23" s="16">
        <v>38832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2"/>
    </row>
    <row r="24" spans="1:20" x14ac:dyDescent="0.2">
      <c r="A24" s="1">
        <v>38845</v>
      </c>
      <c r="B24" s="2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2"/>
    </row>
    <row r="25" spans="1:20" x14ac:dyDescent="0.2">
      <c r="A25" s="1">
        <v>38860</v>
      </c>
      <c r="B25" s="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2"/>
    </row>
    <row r="26" spans="1:20" x14ac:dyDescent="0.2">
      <c r="A26" s="1">
        <v>38874</v>
      </c>
      <c r="B26" s="2"/>
      <c r="D26">
        <v>4.34</v>
      </c>
      <c r="E26" s="3" t="s">
        <v>131</v>
      </c>
      <c r="F26" s="3">
        <v>4.0599999999999996</v>
      </c>
      <c r="G26" s="3" t="s">
        <v>132</v>
      </c>
      <c r="H26" s="3">
        <v>4.0999999999999996</v>
      </c>
      <c r="I26" s="3" t="s">
        <v>133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2"/>
    </row>
    <row r="27" spans="1:20" x14ac:dyDescent="0.2">
      <c r="A27" s="1">
        <v>38888</v>
      </c>
      <c r="B27" s="2"/>
      <c r="D27">
        <v>5.14</v>
      </c>
      <c r="E27" s="3" t="s">
        <v>136</v>
      </c>
      <c r="F27" s="3">
        <v>5.0999999999999996</v>
      </c>
      <c r="G27" s="3" t="s">
        <v>137</v>
      </c>
      <c r="H27" s="3">
        <v>2.15</v>
      </c>
      <c r="I27" s="3" t="s">
        <v>138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2"/>
    </row>
    <row r="28" spans="1:20" x14ac:dyDescent="0.2">
      <c r="A28" s="4"/>
      <c r="E28" s="3"/>
      <c r="F28" s="3"/>
      <c r="G28" s="3"/>
      <c r="H28" s="3"/>
      <c r="I28" s="3"/>
      <c r="L28" s="3"/>
      <c r="M28" s="3"/>
      <c r="N28" s="3"/>
      <c r="O28" s="3"/>
      <c r="P28" s="3"/>
      <c r="Q28" s="3"/>
      <c r="S28" s="3"/>
    </row>
    <row r="29" spans="1:20" x14ac:dyDescent="0.2">
      <c r="A29" s="1"/>
    </row>
    <row r="30" spans="1:20" x14ac:dyDescent="0.2">
      <c r="A30" s="1"/>
    </row>
    <row r="31" spans="1:20" x14ac:dyDescent="0.2">
      <c r="A31" s="1"/>
    </row>
    <row r="32" spans="1:20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7" spans="1:1" x14ac:dyDescent="0.2">
      <c r="A37" s="1"/>
    </row>
    <row r="38" spans="1:1" x14ac:dyDescent="0.2">
      <c r="A38" s="1"/>
    </row>
    <row r="39" spans="1:1" x14ac:dyDescent="0.2">
      <c r="A39" s="4"/>
    </row>
    <row r="40" spans="1:1" x14ac:dyDescent="0.2">
      <c r="A40" s="4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4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6"/>
    </row>
    <row r="49" spans="1:7" x14ac:dyDescent="0.2">
      <c r="A49" s="6"/>
    </row>
    <row r="50" spans="1:7" x14ac:dyDescent="0.2">
      <c r="A50" s="6"/>
    </row>
    <row r="51" spans="1:7" x14ac:dyDescent="0.2">
      <c r="A51" s="6"/>
    </row>
    <row r="53" spans="1:7" x14ac:dyDescent="0.2">
      <c r="A53" s="1"/>
      <c r="G53" s="8"/>
    </row>
    <row r="54" spans="1:7" x14ac:dyDescent="0.2">
      <c r="A54" s="1"/>
    </row>
    <row r="55" spans="1:7" x14ac:dyDescent="0.2">
      <c r="A55" s="4"/>
    </row>
    <row r="56" spans="1:7" x14ac:dyDescent="0.2">
      <c r="A56" s="4"/>
    </row>
    <row r="57" spans="1:7" x14ac:dyDescent="0.2">
      <c r="A57" s="1"/>
    </row>
    <row r="58" spans="1:7" x14ac:dyDescent="0.2">
      <c r="A58" s="1"/>
    </row>
    <row r="59" spans="1:7" x14ac:dyDescent="0.2">
      <c r="A59" s="1"/>
    </row>
    <row r="60" spans="1:7" x14ac:dyDescent="0.2">
      <c r="A60" s="4"/>
    </row>
    <row r="61" spans="1:7" x14ac:dyDescent="0.2">
      <c r="A61" s="1"/>
    </row>
    <row r="62" spans="1:7" x14ac:dyDescent="0.2">
      <c r="A62" s="1"/>
    </row>
    <row r="63" spans="1:7" x14ac:dyDescent="0.2">
      <c r="A63" s="1"/>
    </row>
    <row r="64" spans="1:7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9" spans="1:1" x14ac:dyDescent="0.2">
      <c r="A69" s="1"/>
    </row>
    <row r="70" spans="1:1" x14ac:dyDescent="0.2">
      <c r="A70" s="1"/>
    </row>
    <row r="71" spans="1:1" x14ac:dyDescent="0.2">
      <c r="A71" s="4"/>
    </row>
    <row r="72" spans="1:1" x14ac:dyDescent="0.2">
      <c r="A72" s="4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4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5" spans="1:1" x14ac:dyDescent="0.2">
      <c r="A85" s="1"/>
    </row>
    <row r="86" spans="1:1" x14ac:dyDescent="0.2">
      <c r="A86" s="1"/>
    </row>
    <row r="87" spans="1:1" x14ac:dyDescent="0.2">
      <c r="A87" s="4"/>
    </row>
    <row r="88" spans="1:1" x14ac:dyDescent="0.2">
      <c r="A88" s="4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4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1" spans="1:1" x14ac:dyDescent="0.2">
      <c r="A101" s="1"/>
    </row>
    <row r="102" spans="1:1" x14ac:dyDescent="0.2">
      <c r="A102" s="1"/>
    </row>
    <row r="103" spans="1:1" x14ac:dyDescent="0.2">
      <c r="A103" s="4"/>
    </row>
    <row r="104" spans="1:1" x14ac:dyDescent="0.2">
      <c r="A104" s="4"/>
    </row>
    <row r="105" spans="1:1" x14ac:dyDescent="0.2">
      <c r="A105" s="4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4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3" x14ac:dyDescent="0.2">
      <c r="A113" s="6"/>
    </row>
    <row r="114" spans="1:13" x14ac:dyDescent="0.2">
      <c r="A114" s="6"/>
    </row>
    <row r="115" spans="1:13" x14ac:dyDescent="0.2">
      <c r="A115" s="6"/>
    </row>
    <row r="116" spans="1:13" x14ac:dyDescent="0.2">
      <c r="A116" s="6"/>
    </row>
    <row r="117" spans="1:13" x14ac:dyDescent="0.2">
      <c r="A117" s="1"/>
      <c r="M117" s="7"/>
    </row>
    <row r="118" spans="1:13" x14ac:dyDescent="0.2">
      <c r="A118" s="1"/>
    </row>
    <row r="119" spans="1:13" x14ac:dyDescent="0.2">
      <c r="A119" s="4"/>
    </row>
    <row r="120" spans="1:13" x14ac:dyDescent="0.2">
      <c r="A120" s="4"/>
    </row>
    <row r="121" spans="1:13" x14ac:dyDescent="0.2">
      <c r="A121" s="1"/>
    </row>
    <row r="122" spans="1:13" x14ac:dyDescent="0.2">
      <c r="A122" s="1"/>
    </row>
    <row r="123" spans="1:13" x14ac:dyDescent="0.2">
      <c r="A123" s="1"/>
    </row>
    <row r="124" spans="1:13" x14ac:dyDescent="0.2">
      <c r="A124" s="4"/>
    </row>
    <row r="125" spans="1:13" x14ac:dyDescent="0.2">
      <c r="A125" s="10"/>
    </row>
    <row r="126" spans="1:13" x14ac:dyDescent="0.2">
      <c r="A126" s="1"/>
    </row>
    <row r="127" spans="1:13" x14ac:dyDescent="0.2">
      <c r="A127" s="1"/>
    </row>
    <row r="128" spans="1:13" x14ac:dyDescent="0.2">
      <c r="A128" s="1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1"/>
    </row>
    <row r="134" spans="1:1" x14ac:dyDescent="0.2">
      <c r="A134" s="1"/>
    </row>
    <row r="135" spans="1:1" x14ac:dyDescent="0.2">
      <c r="A135" s="4"/>
    </row>
    <row r="136" spans="1:1" x14ac:dyDescent="0.2">
      <c r="A136" s="4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4"/>
    </row>
    <row r="141" spans="1:1" x14ac:dyDescent="0.2">
      <c r="A141" s="10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1"/>
    </row>
    <row r="150" spans="1:1" x14ac:dyDescent="0.2">
      <c r="A150" s="1"/>
    </row>
    <row r="151" spans="1:1" x14ac:dyDescent="0.2">
      <c r="A151" s="4"/>
    </row>
    <row r="152" spans="1:1" x14ac:dyDescent="0.2">
      <c r="A152" s="4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4"/>
    </row>
    <row r="157" spans="1:1" x14ac:dyDescent="0.2">
      <c r="A157" s="10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1"/>
    </row>
    <row r="166" spans="1:1" x14ac:dyDescent="0.2">
      <c r="A166" s="1"/>
    </row>
    <row r="167" spans="1:1" x14ac:dyDescent="0.2">
      <c r="A167" s="4"/>
    </row>
    <row r="168" spans="1:1" x14ac:dyDescent="0.2">
      <c r="A168" s="4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4"/>
    </row>
    <row r="173" spans="1:1" x14ac:dyDescent="0.2">
      <c r="A173" s="10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1"/>
    </row>
    <row r="182" spans="1:1" x14ac:dyDescent="0.2">
      <c r="A182" s="1"/>
    </row>
    <row r="183" spans="1:1" x14ac:dyDescent="0.2">
      <c r="A183" s="4"/>
    </row>
    <row r="184" spans="1:1" x14ac:dyDescent="0.2">
      <c r="A184" s="4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4"/>
    </row>
    <row r="189" spans="1:1" x14ac:dyDescent="0.2">
      <c r="A189" s="10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1"/>
    </row>
    <row r="198" spans="1:1" x14ac:dyDescent="0.2">
      <c r="A198" s="1"/>
    </row>
    <row r="199" spans="1:1" x14ac:dyDescent="0.2">
      <c r="A199" s="4"/>
    </row>
    <row r="200" spans="1:1" x14ac:dyDescent="0.2">
      <c r="A200" s="4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4"/>
    </row>
    <row r="205" spans="1:1" x14ac:dyDescent="0.2">
      <c r="A205" s="10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1"/>
    </row>
    <row r="214" spans="1:1" x14ac:dyDescent="0.2">
      <c r="A214" s="1"/>
    </row>
    <row r="215" spans="1:1" x14ac:dyDescent="0.2">
      <c r="A215" s="4"/>
    </row>
    <row r="216" spans="1:1" x14ac:dyDescent="0.2">
      <c r="A216" s="4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4"/>
    </row>
    <row r="221" spans="1:1" x14ac:dyDescent="0.2">
      <c r="A221" s="10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1"/>
    </row>
    <row r="230" spans="1:1" x14ac:dyDescent="0.2">
      <c r="A230" s="1"/>
    </row>
    <row r="231" spans="1:1" x14ac:dyDescent="0.2">
      <c r="A231" s="4"/>
    </row>
    <row r="232" spans="1:1" x14ac:dyDescent="0.2">
      <c r="A232" s="4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4"/>
    </row>
    <row r="237" spans="1:1" x14ac:dyDescent="0.2">
      <c r="A237" s="10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1"/>
    </row>
    <row r="246" spans="1:1" x14ac:dyDescent="0.2">
      <c r="A246" s="1"/>
    </row>
    <row r="247" spans="1:1" x14ac:dyDescent="0.2">
      <c r="A247" s="4"/>
    </row>
    <row r="248" spans="1:1" x14ac:dyDescent="0.2">
      <c r="A248" s="4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4"/>
    </row>
    <row r="253" spans="1:1" x14ac:dyDescent="0.2">
      <c r="A253" s="10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8" x14ac:dyDescent="0.2">
      <c r="A257" s="6"/>
    </row>
    <row r="258" spans="1:8" x14ac:dyDescent="0.2">
      <c r="A258" s="6"/>
    </row>
    <row r="259" spans="1:8" x14ac:dyDescent="0.2">
      <c r="A259" s="6"/>
    </row>
    <row r="260" spans="1:8" x14ac:dyDescent="0.2">
      <c r="A260" s="6"/>
    </row>
    <row r="261" spans="1:8" x14ac:dyDescent="0.2">
      <c r="A261" s="1"/>
      <c r="H261" s="9"/>
    </row>
    <row r="262" spans="1:8" x14ac:dyDescent="0.2">
      <c r="A262" s="1"/>
    </row>
    <row r="263" spans="1:8" x14ac:dyDescent="0.2">
      <c r="A263" s="4"/>
    </row>
    <row r="264" spans="1:8" x14ac:dyDescent="0.2">
      <c r="A264" s="4"/>
    </row>
    <row r="265" spans="1:8" x14ac:dyDescent="0.2">
      <c r="A265" s="1"/>
    </row>
    <row r="266" spans="1:8" x14ac:dyDescent="0.2">
      <c r="A266" s="1"/>
    </row>
    <row r="267" spans="1:8" x14ac:dyDescent="0.2">
      <c r="A267" s="1"/>
    </row>
    <row r="268" spans="1:8" x14ac:dyDescent="0.2">
      <c r="A268" s="4"/>
    </row>
    <row r="269" spans="1:8" x14ac:dyDescent="0.2">
      <c r="A269" s="10"/>
    </row>
    <row r="270" spans="1:8" x14ac:dyDescent="0.2">
      <c r="A270" s="1"/>
    </row>
    <row r="271" spans="1:8" x14ac:dyDescent="0.2">
      <c r="A271" s="1"/>
    </row>
    <row r="272" spans="1:8" x14ac:dyDescent="0.2">
      <c r="A272" s="1"/>
    </row>
    <row r="273" spans="1:1" x14ac:dyDescent="0.2">
      <c r="A273" s="6"/>
    </row>
    <row r="274" spans="1:1" x14ac:dyDescent="0.2">
      <c r="A274" s="6"/>
    </row>
    <row r="275" spans="1:1" x14ac:dyDescent="0.2">
      <c r="A275" s="6"/>
    </row>
    <row r="276" spans="1:1" x14ac:dyDescent="0.2">
      <c r="A276" s="6"/>
    </row>
    <row r="277" spans="1:1" x14ac:dyDescent="0.2">
      <c r="A277" s="1"/>
    </row>
    <row r="278" spans="1:1" x14ac:dyDescent="0.2">
      <c r="A278" s="1"/>
    </row>
    <row r="279" spans="1:1" x14ac:dyDescent="0.2">
      <c r="A279" s="4"/>
    </row>
    <row r="280" spans="1:1" x14ac:dyDescent="0.2">
      <c r="A280" s="4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4"/>
    </row>
    <row r="285" spans="1:1" x14ac:dyDescent="0.2">
      <c r="A285" s="10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6"/>
    </row>
    <row r="290" spans="1:1" x14ac:dyDescent="0.2">
      <c r="A290" s="6"/>
    </row>
    <row r="291" spans="1:1" x14ac:dyDescent="0.2">
      <c r="A291" s="6"/>
    </row>
    <row r="292" spans="1:1" x14ac:dyDescent="0.2">
      <c r="A292" s="6"/>
    </row>
    <row r="293" spans="1:1" x14ac:dyDescent="0.2">
      <c r="A293" s="1"/>
    </row>
    <row r="294" spans="1:1" x14ac:dyDescent="0.2">
      <c r="A294" s="1"/>
    </row>
    <row r="295" spans="1:1" x14ac:dyDescent="0.2">
      <c r="A295" s="4"/>
    </row>
    <row r="296" spans="1:1" x14ac:dyDescent="0.2">
      <c r="A296" s="4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4"/>
    </row>
    <row r="301" spans="1:1" x14ac:dyDescent="0.2">
      <c r="A301" s="10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6"/>
    </row>
    <row r="306" spans="1:1" x14ac:dyDescent="0.2">
      <c r="A306" s="6"/>
    </row>
    <row r="307" spans="1:1" x14ac:dyDescent="0.2">
      <c r="A307" s="6"/>
    </row>
    <row r="308" spans="1:1" x14ac:dyDescent="0.2">
      <c r="A308" s="6"/>
    </row>
    <row r="309" spans="1:1" x14ac:dyDescent="0.2">
      <c r="A309" s="1"/>
    </row>
    <row r="310" spans="1:1" x14ac:dyDescent="0.2">
      <c r="A310" s="1"/>
    </row>
    <row r="311" spans="1:1" x14ac:dyDescent="0.2">
      <c r="A311" s="4"/>
    </row>
    <row r="312" spans="1:1" x14ac:dyDescent="0.2">
      <c r="A312" s="4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4"/>
    </row>
    <row r="317" spans="1:1" x14ac:dyDescent="0.2">
      <c r="A317" s="10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6"/>
    </row>
    <row r="322" spans="1:1" x14ac:dyDescent="0.2">
      <c r="A322" s="6"/>
    </row>
    <row r="323" spans="1:1" x14ac:dyDescent="0.2">
      <c r="A323" s="6"/>
    </row>
    <row r="324" spans="1:1" x14ac:dyDescent="0.2">
      <c r="A324" s="6"/>
    </row>
    <row r="325" spans="1:1" x14ac:dyDescent="0.2">
      <c r="A325" s="1"/>
    </row>
    <row r="326" spans="1:1" x14ac:dyDescent="0.2">
      <c r="A326" s="1"/>
    </row>
    <row r="327" spans="1:1" x14ac:dyDescent="0.2">
      <c r="A327" s="4"/>
    </row>
    <row r="328" spans="1:1" x14ac:dyDescent="0.2">
      <c r="A328" s="4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4"/>
    </row>
    <row r="333" spans="1:1" x14ac:dyDescent="0.2">
      <c r="A333" s="10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6" x14ac:dyDescent="0.2">
      <c r="A337" s="6"/>
    </row>
    <row r="338" spans="1:6" x14ac:dyDescent="0.2">
      <c r="A338" s="6"/>
    </row>
    <row r="339" spans="1:6" x14ac:dyDescent="0.2">
      <c r="A339" s="6"/>
    </row>
    <row r="340" spans="1:6" x14ac:dyDescent="0.2">
      <c r="A340" s="6"/>
    </row>
    <row r="341" spans="1:6" x14ac:dyDescent="0.2">
      <c r="A341" s="1"/>
    </row>
    <row r="342" spans="1:6" x14ac:dyDescent="0.2">
      <c r="A342" s="1"/>
    </row>
    <row r="343" spans="1:6" x14ac:dyDescent="0.2">
      <c r="A343" s="4"/>
    </row>
    <row r="344" spans="1:6" x14ac:dyDescent="0.2">
      <c r="A344" s="4"/>
    </row>
    <row r="345" spans="1:6" x14ac:dyDescent="0.2">
      <c r="A345" s="1"/>
    </row>
    <row r="346" spans="1:6" x14ac:dyDescent="0.2">
      <c r="A346" s="1"/>
    </row>
    <row r="347" spans="1:6" x14ac:dyDescent="0.2">
      <c r="A347" s="1"/>
    </row>
    <row r="348" spans="1:6" x14ac:dyDescent="0.2">
      <c r="A348" s="4"/>
    </row>
    <row r="349" spans="1:6" x14ac:dyDescent="0.2">
      <c r="A349" s="10"/>
    </row>
    <row r="350" spans="1:6" x14ac:dyDescent="0.2">
      <c r="A350" s="1"/>
      <c r="F350" s="11"/>
    </row>
    <row r="351" spans="1:6" x14ac:dyDescent="0.2">
      <c r="A351" s="1"/>
    </row>
    <row r="352" spans="1:6" x14ac:dyDescent="0.2">
      <c r="A352" s="1"/>
    </row>
    <row r="353" spans="1:1" x14ac:dyDescent="0.2">
      <c r="A353" s="6"/>
    </row>
    <row r="354" spans="1:1" x14ac:dyDescent="0.2">
      <c r="A354" s="6"/>
    </row>
    <row r="355" spans="1:1" x14ac:dyDescent="0.2">
      <c r="A355" s="6"/>
    </row>
    <row r="356" spans="1:1" x14ac:dyDescent="0.2">
      <c r="A356" s="6"/>
    </row>
    <row r="357" spans="1:1" x14ac:dyDescent="0.2">
      <c r="A357" s="1"/>
    </row>
    <row r="358" spans="1:1" x14ac:dyDescent="0.2">
      <c r="A358" s="1"/>
    </row>
    <row r="359" spans="1:1" x14ac:dyDescent="0.2">
      <c r="A359" s="4"/>
    </row>
    <row r="360" spans="1:1" x14ac:dyDescent="0.2">
      <c r="A360" s="4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4"/>
    </row>
    <row r="365" spans="1:1" x14ac:dyDescent="0.2">
      <c r="A365" s="4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6"/>
    </row>
    <row r="370" spans="1:1" x14ac:dyDescent="0.2">
      <c r="A370" s="6"/>
    </row>
    <row r="371" spans="1:1" x14ac:dyDescent="0.2">
      <c r="A371" s="6"/>
    </row>
    <row r="372" spans="1:1" x14ac:dyDescent="0.2">
      <c r="A372" s="6"/>
    </row>
    <row r="373" spans="1:1" x14ac:dyDescent="0.2">
      <c r="A373" s="1"/>
    </row>
    <row r="374" spans="1:1" x14ac:dyDescent="0.2">
      <c r="A374" s="1"/>
    </row>
    <row r="375" spans="1:1" x14ac:dyDescent="0.2">
      <c r="A375" s="4"/>
    </row>
    <row r="376" spans="1:1" x14ac:dyDescent="0.2">
      <c r="A376" s="4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4"/>
    </row>
    <row r="381" spans="1:1" x14ac:dyDescent="0.2">
      <c r="A381" s="10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6"/>
    </row>
    <row r="386" spans="1:1" x14ac:dyDescent="0.2">
      <c r="A386" s="6"/>
    </row>
    <row r="387" spans="1:1" x14ac:dyDescent="0.2">
      <c r="A387" s="6"/>
    </row>
    <row r="388" spans="1:1" x14ac:dyDescent="0.2">
      <c r="A388" s="6"/>
    </row>
    <row r="389" spans="1:1" x14ac:dyDescent="0.2">
      <c r="A389" s="1"/>
    </row>
    <row r="390" spans="1:1" x14ac:dyDescent="0.2">
      <c r="A390" s="1"/>
    </row>
    <row r="391" spans="1:1" x14ac:dyDescent="0.2">
      <c r="A391" s="4"/>
    </row>
    <row r="392" spans="1:1" x14ac:dyDescent="0.2">
      <c r="A392" s="4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4"/>
    </row>
    <row r="397" spans="1:1" x14ac:dyDescent="0.2">
      <c r="A397" s="10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6"/>
    </row>
    <row r="402" spans="1:1" x14ac:dyDescent="0.2">
      <c r="A402" s="6"/>
    </row>
    <row r="403" spans="1:1" x14ac:dyDescent="0.2">
      <c r="A403" s="6"/>
    </row>
    <row r="404" spans="1:1" x14ac:dyDescent="0.2">
      <c r="A404" s="6"/>
    </row>
    <row r="405" spans="1:1" x14ac:dyDescent="0.2">
      <c r="A405" s="1"/>
    </row>
    <row r="406" spans="1:1" x14ac:dyDescent="0.2">
      <c r="A406" s="1"/>
    </row>
    <row r="407" spans="1:1" x14ac:dyDescent="0.2">
      <c r="A407" s="4"/>
    </row>
    <row r="408" spans="1:1" x14ac:dyDescent="0.2">
      <c r="A408" s="4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4"/>
    </row>
    <row r="413" spans="1:1" x14ac:dyDescent="0.2">
      <c r="A413" s="10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6"/>
    </row>
    <row r="418" spans="1:1" x14ac:dyDescent="0.2">
      <c r="A418" s="6"/>
    </row>
    <row r="419" spans="1:1" x14ac:dyDescent="0.2">
      <c r="A419" s="6"/>
    </row>
    <row r="420" spans="1:1" x14ac:dyDescent="0.2">
      <c r="A420" s="6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4"/>
    </row>
    <row r="426" spans="1:1" x14ac:dyDescent="0.2">
      <c r="A426" s="4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4"/>
    </row>
    <row r="431" spans="1:1" x14ac:dyDescent="0.2">
      <c r="A431" s="10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6"/>
    </row>
    <row r="436" spans="1:1" x14ac:dyDescent="0.2">
      <c r="A436" s="6"/>
    </row>
    <row r="437" spans="1:1" x14ac:dyDescent="0.2">
      <c r="A437" s="1"/>
    </row>
    <row r="438" spans="1:1" x14ac:dyDescent="0.2">
      <c r="A438" s="1"/>
    </row>
    <row r="439" spans="1:1" x14ac:dyDescent="0.2">
      <c r="A439" s="4"/>
    </row>
    <row r="440" spans="1:1" x14ac:dyDescent="0.2">
      <c r="A440" s="4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0"/>
    </row>
    <row r="445" spans="1:1" x14ac:dyDescent="0.2">
      <c r="A445" s="1"/>
    </row>
    <row r="446" spans="1:1" x14ac:dyDescent="0.2">
      <c r="A446" s="1"/>
    </row>
    <row r="447" spans="1:1" x14ac:dyDescent="0.2">
      <c r="A447" s="4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6"/>
    </row>
    <row r="452" spans="1:1" x14ac:dyDescent="0.2">
      <c r="A452" s="6"/>
    </row>
    <row r="453" spans="1:1" x14ac:dyDescent="0.2">
      <c r="A453" s="6"/>
    </row>
    <row r="454" spans="1:1" x14ac:dyDescent="0.2">
      <c r="A454" s="6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9" spans="1:1" x14ac:dyDescent="0.2">
      <c r="A459" s="1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0"/>
    </row>
    <row r="464" spans="1:1" x14ac:dyDescent="0.2">
      <c r="A464" s="10"/>
    </row>
    <row r="465" spans="1:1" x14ac:dyDescent="0.2">
      <c r="A465" s="1"/>
    </row>
    <row r="466" spans="1:1" x14ac:dyDescent="0.2">
      <c r="A466" s="10"/>
    </row>
  </sheetData>
  <phoneticPr fontId="2" type="noConversion"/>
  <printOptions gridLines="1" gridLinesSet="0"/>
  <pageMargins left="0.25" right="0.25" top="1" bottom="1" header="0.5" footer="0.5"/>
  <pageSetup orientation="landscape" horizontalDpi="1200" verticalDpi="1200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BC505"/>
  <sheetViews>
    <sheetView topLeftCell="X60" workbookViewId="0">
      <selection activeCell="AH122" sqref="AH122"/>
    </sheetView>
  </sheetViews>
  <sheetFormatPr defaultColWidth="8.85546875" defaultRowHeight="12.75" x14ac:dyDescent="0.2"/>
  <cols>
    <col min="1" max="1" width="11.7109375" customWidth="1"/>
    <col min="2" max="2" width="8.140625" customWidth="1"/>
    <col min="3" max="3" width="12.85546875" hidden="1" customWidth="1"/>
    <col min="4" max="4" width="11.42578125" hidden="1" customWidth="1"/>
    <col min="5" max="5" width="4.42578125" hidden="1" customWidth="1"/>
    <col min="6" max="6" width="8.28515625" hidden="1" customWidth="1"/>
    <col min="7" max="7" width="8.42578125" hidden="1" customWidth="1"/>
    <col min="8" max="8" width="7.42578125" hidden="1" customWidth="1"/>
    <col min="9" max="9" width="7" hidden="1" customWidth="1"/>
    <col min="10" max="12" width="0" hidden="1" customWidth="1"/>
    <col min="13" max="14" width="8.42578125" customWidth="1"/>
    <col min="16" max="17" width="6.140625" customWidth="1"/>
    <col min="18" max="18" width="7" customWidth="1"/>
    <col min="19" max="19" width="6.7109375" customWidth="1"/>
    <col min="20" max="20" width="0" hidden="1" customWidth="1"/>
    <col min="29" max="29" width="14" customWidth="1"/>
    <col min="30" max="30" width="9.28515625" customWidth="1"/>
    <col min="40" max="40" width="10.28515625" customWidth="1"/>
    <col min="43" max="43" width="9.140625" hidden="1" customWidth="1"/>
    <col min="45" max="45" width="9.140625" hidden="1" customWidth="1"/>
    <col min="47" max="47" width="9.140625" hidden="1" customWidth="1"/>
    <col min="49" max="49" width="9.140625" hidden="1" customWidth="1"/>
    <col min="51" max="51" width="0" hidden="1" customWidth="1"/>
    <col min="53" max="53" width="9.140625" hidden="1" customWidth="1"/>
    <col min="54" max="54" width="10.28515625" customWidth="1"/>
  </cols>
  <sheetData>
    <row r="1" spans="1:55" s="5" customFormat="1" x14ac:dyDescent="0.2">
      <c r="A1" s="5" t="s">
        <v>90</v>
      </c>
      <c r="B1" s="5" t="s">
        <v>18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139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127</v>
      </c>
      <c r="X1" s="5" t="s">
        <v>14</v>
      </c>
      <c r="AP1" s="5" t="s">
        <v>275</v>
      </c>
    </row>
    <row r="2" spans="1:55" x14ac:dyDescent="0.2">
      <c r="A2" s="17">
        <v>39168</v>
      </c>
      <c r="B2" s="18" t="s">
        <v>33</v>
      </c>
      <c r="C2" s="18" t="s">
        <v>34</v>
      </c>
      <c r="D2" s="18" t="s">
        <v>128</v>
      </c>
      <c r="E2" s="18">
        <v>3</v>
      </c>
      <c r="F2" s="18">
        <v>2</v>
      </c>
      <c r="G2" s="26">
        <v>1</v>
      </c>
      <c r="H2" s="18">
        <v>1</v>
      </c>
      <c r="I2" s="18">
        <v>2</v>
      </c>
      <c r="J2" s="18">
        <v>7</v>
      </c>
      <c r="K2" s="18" t="s">
        <v>146</v>
      </c>
      <c r="L2" s="18" t="s">
        <v>147</v>
      </c>
      <c r="M2" s="18" t="s">
        <v>31</v>
      </c>
      <c r="N2" s="18">
        <v>1</v>
      </c>
      <c r="O2" s="18">
        <v>7.0000000000000007E-2</v>
      </c>
      <c r="P2" s="18">
        <v>8.9499999999999993</v>
      </c>
      <c r="Q2" s="18">
        <v>6.5</v>
      </c>
      <c r="R2" s="18">
        <v>7.54</v>
      </c>
      <c r="S2" s="18">
        <v>0.23699999999999999</v>
      </c>
      <c r="T2" s="18"/>
      <c r="U2" s="18">
        <v>12.6</v>
      </c>
      <c r="X2">
        <v>4</v>
      </c>
      <c r="Y2">
        <v>8</v>
      </c>
      <c r="Z2">
        <v>19</v>
      </c>
      <c r="AA2">
        <v>20</v>
      </c>
      <c r="AB2">
        <v>27</v>
      </c>
      <c r="AC2" t="s">
        <v>266</v>
      </c>
      <c r="AR2">
        <v>4</v>
      </c>
      <c r="AT2">
        <v>8</v>
      </c>
      <c r="AV2">
        <v>19</v>
      </c>
      <c r="AX2">
        <v>20</v>
      </c>
      <c r="AZ2">
        <v>27</v>
      </c>
      <c r="BB2" t="s">
        <v>266</v>
      </c>
    </row>
    <row r="3" spans="1:55" x14ac:dyDescent="0.2">
      <c r="A3" s="17">
        <v>39182</v>
      </c>
      <c r="B3" s="18"/>
      <c r="C3" s="18"/>
      <c r="D3" s="18"/>
      <c r="E3" s="18">
        <v>3</v>
      </c>
      <c r="F3" s="18">
        <v>1</v>
      </c>
      <c r="G3" s="18">
        <v>2</v>
      </c>
      <c r="H3" s="18">
        <v>1</v>
      </c>
      <c r="I3" s="18">
        <v>1</v>
      </c>
      <c r="J3" s="18">
        <v>7</v>
      </c>
      <c r="K3" s="18" t="s">
        <v>157</v>
      </c>
      <c r="L3" s="18" t="s">
        <v>166</v>
      </c>
      <c r="M3" s="18" t="s">
        <v>35</v>
      </c>
      <c r="N3" s="18" t="s">
        <v>20</v>
      </c>
      <c r="O3" s="18">
        <v>0.08</v>
      </c>
      <c r="P3" s="18">
        <v>9.4</v>
      </c>
      <c r="Q3" s="18">
        <v>5.52</v>
      </c>
      <c r="R3" s="18">
        <v>7.31</v>
      </c>
      <c r="S3" s="18">
        <v>9.9000000000000005E-2</v>
      </c>
      <c r="T3" s="18"/>
      <c r="U3" s="18">
        <v>10.9</v>
      </c>
      <c r="W3" t="s">
        <v>261</v>
      </c>
      <c r="X3">
        <v>7.54</v>
      </c>
      <c r="Y3">
        <v>6.2</v>
      </c>
      <c r="Z3">
        <v>6.03</v>
      </c>
      <c r="AA3">
        <v>4.4400000000000004</v>
      </c>
      <c r="AC3">
        <f>(AVERAGE(X3:AB3))</f>
        <v>6.0525000000000002</v>
      </c>
      <c r="AN3">
        <v>0.22580649999999999</v>
      </c>
      <c r="AP3" t="s">
        <v>261</v>
      </c>
      <c r="AQ3">
        <v>7.54</v>
      </c>
      <c r="AR3">
        <f>(AQ3*0.225807)</f>
        <v>1.70258478</v>
      </c>
      <c r="AS3">
        <v>6.2</v>
      </c>
      <c r="AT3">
        <f>(AS3*0.225807)</f>
        <v>1.4000034000000001</v>
      </c>
      <c r="AU3">
        <v>6.03</v>
      </c>
      <c r="AV3">
        <f>(AU3*0.225807)</f>
        <v>1.36161621</v>
      </c>
      <c r="AW3">
        <v>4.4400000000000004</v>
      </c>
      <c r="AX3">
        <f t="shared" ref="AX3:AX12" si="0">(AW3*0.225807)</f>
        <v>1.0025830800000002</v>
      </c>
      <c r="BA3">
        <f>(AVERAGE(AV3:AZ3))</f>
        <v>2.2680664300000002</v>
      </c>
      <c r="BB3">
        <f>(BA3*0.225807)</f>
        <v>0.51214527635901008</v>
      </c>
      <c r="BC3">
        <v>0.1</v>
      </c>
    </row>
    <row r="4" spans="1:55" x14ac:dyDescent="0.2">
      <c r="A4" s="17">
        <v>39196</v>
      </c>
      <c r="B4" s="18"/>
      <c r="C4" s="18"/>
      <c r="D4" s="18"/>
      <c r="E4" s="18">
        <v>3</v>
      </c>
      <c r="F4" s="18">
        <v>2</v>
      </c>
      <c r="G4" s="18">
        <v>2</v>
      </c>
      <c r="H4" s="18">
        <v>1</v>
      </c>
      <c r="I4" s="18">
        <v>2</v>
      </c>
      <c r="J4" s="18">
        <v>1</v>
      </c>
      <c r="K4" s="18" t="s">
        <v>142</v>
      </c>
      <c r="L4" s="18" t="s">
        <v>153</v>
      </c>
      <c r="M4" s="18" t="s">
        <v>21</v>
      </c>
      <c r="N4" s="18" t="s">
        <v>20</v>
      </c>
      <c r="O4" s="18">
        <v>0.06</v>
      </c>
      <c r="P4" s="18">
        <v>7.58</v>
      </c>
      <c r="Q4" s="18">
        <v>6.36</v>
      </c>
      <c r="R4" s="18">
        <v>4.95</v>
      </c>
      <c r="S4" s="18">
        <v>0.156</v>
      </c>
      <c r="T4" s="18"/>
      <c r="U4" s="18">
        <v>8.3000000000000007</v>
      </c>
      <c r="W4" t="s">
        <v>255</v>
      </c>
      <c r="X4">
        <f>AVERAGE(R3:R4)</f>
        <v>6.13</v>
      </c>
      <c r="Y4">
        <f>AVERAGE(R25:R26)</f>
        <v>5.5600000000000005</v>
      </c>
      <c r="Z4">
        <f>AVERAGE(R47:R48)</f>
        <v>6.9949999999999992</v>
      </c>
      <c r="AA4">
        <v>3.07</v>
      </c>
      <c r="AB4">
        <v>3.46</v>
      </c>
      <c r="AC4">
        <f t="shared" ref="AC4:AC12" si="1">(AVERAGE(X4:AB4))</f>
        <v>5.043000000000001</v>
      </c>
      <c r="AP4" t="s">
        <v>255</v>
      </c>
      <c r="AQ4">
        <v>6.13</v>
      </c>
      <c r="AR4">
        <f t="shared" ref="AR4:AR12" si="2">(AQ4*0.225807)</f>
        <v>1.38419691</v>
      </c>
      <c r="AS4">
        <v>5.56</v>
      </c>
      <c r="AT4">
        <f t="shared" ref="AT4:AT12" si="3">(AS4*0.225807)</f>
        <v>1.2554869200000001</v>
      </c>
      <c r="AU4">
        <v>6.9950000000000001</v>
      </c>
      <c r="AV4">
        <f t="shared" ref="AV4:AV12" si="4">(AU4*0.225807)</f>
        <v>1.579519965</v>
      </c>
      <c r="AW4">
        <v>3.07</v>
      </c>
      <c r="AX4">
        <f t="shared" si="0"/>
        <v>0.69322748999999995</v>
      </c>
      <c r="AY4">
        <v>3.46</v>
      </c>
      <c r="AZ4">
        <f t="shared" ref="AZ4:AZ12" si="5">(AY4*0.225807)</f>
        <v>0.78129221999999998</v>
      </c>
      <c r="BA4">
        <f t="shared" ref="BA4:BA12" si="6">(AVERAGE(AV4:AZ4))</f>
        <v>1.9168079349999996</v>
      </c>
      <c r="BB4">
        <f t="shared" ref="BB4:BB12" si="7">(BA4*0.225807)</f>
        <v>0.43282864937854493</v>
      </c>
      <c r="BC4">
        <v>0.1</v>
      </c>
    </row>
    <row r="5" spans="1:55" x14ac:dyDescent="0.2">
      <c r="A5" s="17">
        <v>39210</v>
      </c>
      <c r="B5" s="18"/>
      <c r="C5" s="18"/>
      <c r="D5" s="18"/>
      <c r="E5" s="18">
        <v>1</v>
      </c>
      <c r="F5" s="18">
        <v>2</v>
      </c>
      <c r="G5" s="18">
        <v>3</v>
      </c>
      <c r="H5" s="18">
        <v>1</v>
      </c>
      <c r="I5" s="18">
        <v>2</v>
      </c>
      <c r="J5" s="18">
        <v>3</v>
      </c>
      <c r="K5" s="18" t="s">
        <v>161</v>
      </c>
      <c r="L5" s="18" t="s">
        <v>157</v>
      </c>
      <c r="M5" s="18" t="s">
        <v>32</v>
      </c>
      <c r="N5" s="18">
        <v>1</v>
      </c>
      <c r="O5" s="18">
        <v>7.0000000000000007E-2</v>
      </c>
      <c r="P5" s="18">
        <v>8.81</v>
      </c>
      <c r="Q5" s="18">
        <v>6.62</v>
      </c>
      <c r="R5" s="18">
        <v>0.99399999999999999</v>
      </c>
      <c r="S5" s="18">
        <v>8.6999999999999994E-2</v>
      </c>
      <c r="T5" s="18"/>
      <c r="U5" s="18">
        <v>20.3</v>
      </c>
      <c r="W5" t="s">
        <v>256</v>
      </c>
      <c r="X5">
        <f>AVERAGE(R5)</f>
        <v>0.99399999999999999</v>
      </c>
      <c r="Y5">
        <f>AVERAGE(R27:R28)</f>
        <v>4.0600000000000005</v>
      </c>
      <c r="Z5">
        <f>AVERAGE(R49:R50)</f>
        <v>6.335</v>
      </c>
      <c r="AA5">
        <f>AVERAGE(R71:R72)</f>
        <v>4.17</v>
      </c>
      <c r="AB5">
        <v>5.4950000000000001</v>
      </c>
      <c r="AC5">
        <f t="shared" si="1"/>
        <v>4.2107999999999999</v>
      </c>
      <c r="AP5" t="s">
        <v>256</v>
      </c>
      <c r="AQ5">
        <v>0.99399999999999999</v>
      </c>
      <c r="AR5">
        <f t="shared" si="2"/>
        <v>0.22445215800000001</v>
      </c>
      <c r="AS5">
        <v>4.0599999999999996</v>
      </c>
      <c r="AT5">
        <f t="shared" si="3"/>
        <v>0.91677641999999993</v>
      </c>
      <c r="AU5">
        <v>6.335</v>
      </c>
      <c r="AV5">
        <f t="shared" si="4"/>
        <v>1.430487345</v>
      </c>
      <c r="AW5">
        <v>4.17</v>
      </c>
      <c r="AX5">
        <f t="shared" si="0"/>
        <v>0.94161519000000005</v>
      </c>
      <c r="AY5">
        <v>5.4950000000000001</v>
      </c>
      <c r="AZ5">
        <f t="shared" si="5"/>
        <v>1.2408094650000001</v>
      </c>
      <c r="BA5">
        <f t="shared" si="6"/>
        <v>2.6555823999999997</v>
      </c>
      <c r="BB5">
        <f t="shared" si="7"/>
        <v>0.59964909499679997</v>
      </c>
      <c r="BC5">
        <v>0.1</v>
      </c>
    </row>
    <row r="6" spans="1:55" x14ac:dyDescent="0.2">
      <c r="A6" s="17">
        <v>39224</v>
      </c>
      <c r="B6" s="18"/>
      <c r="C6" s="18"/>
      <c r="D6" s="18"/>
      <c r="E6" s="18"/>
      <c r="F6" s="18" t="s">
        <v>134</v>
      </c>
      <c r="G6" s="18"/>
      <c r="H6" s="18"/>
      <c r="I6" s="18"/>
      <c r="J6" s="18"/>
      <c r="K6" s="18"/>
      <c r="L6" s="18"/>
      <c r="M6" s="18"/>
      <c r="N6" s="18"/>
      <c r="O6" s="18"/>
      <c r="P6" s="18" t="s">
        <v>134</v>
      </c>
      <c r="Q6" s="18"/>
      <c r="R6" s="18"/>
      <c r="S6" s="18"/>
      <c r="T6" s="18"/>
      <c r="U6" s="18"/>
      <c r="W6" t="s">
        <v>257</v>
      </c>
      <c r="X6">
        <v>5.58</v>
      </c>
      <c r="Y6">
        <f>AVERAGE(R29:R30)</f>
        <v>2.7949999999999999</v>
      </c>
      <c r="Z6">
        <f>AVERAGE(R51:R52)</f>
        <v>4.53</v>
      </c>
      <c r="AA6">
        <f>AVERAGE(R73:R74)</f>
        <v>3.5249999999999999</v>
      </c>
      <c r="AB6">
        <v>4.72</v>
      </c>
      <c r="AC6">
        <f t="shared" si="1"/>
        <v>4.2299999999999995</v>
      </c>
      <c r="AP6" t="s">
        <v>257</v>
      </c>
      <c r="AQ6">
        <v>5.58</v>
      </c>
      <c r="AR6">
        <f t="shared" si="2"/>
        <v>1.2600030600000001</v>
      </c>
      <c r="AS6">
        <v>2.7949999999999999</v>
      </c>
      <c r="AT6">
        <f t="shared" si="3"/>
        <v>0.63113056499999998</v>
      </c>
      <c r="AU6">
        <v>4.53</v>
      </c>
      <c r="AV6">
        <f t="shared" si="4"/>
        <v>1.0229057100000001</v>
      </c>
      <c r="AW6">
        <v>3.5249999999999999</v>
      </c>
      <c r="AX6">
        <f t="shared" si="0"/>
        <v>0.79596967500000004</v>
      </c>
      <c r="AY6">
        <v>4.72</v>
      </c>
      <c r="AZ6">
        <f t="shared" si="5"/>
        <v>1.06580904</v>
      </c>
      <c r="BA6">
        <f t="shared" si="6"/>
        <v>2.2259368849999999</v>
      </c>
      <c r="BB6">
        <f t="shared" si="7"/>
        <v>0.50263213019119501</v>
      </c>
      <c r="BC6">
        <v>0.1</v>
      </c>
    </row>
    <row r="7" spans="1:55" x14ac:dyDescent="0.2">
      <c r="A7" s="17">
        <v>39238</v>
      </c>
      <c r="B7" s="18"/>
      <c r="C7" s="18"/>
      <c r="D7" s="18"/>
      <c r="E7" s="18"/>
      <c r="F7" s="18" t="s">
        <v>134</v>
      </c>
      <c r="G7" s="18"/>
      <c r="H7" s="18"/>
      <c r="I7" s="18"/>
      <c r="J7" s="18"/>
      <c r="K7" s="18"/>
      <c r="L7" s="18"/>
      <c r="M7" s="18"/>
      <c r="N7" s="18"/>
      <c r="O7" s="18"/>
      <c r="P7" s="18" t="s">
        <v>134</v>
      </c>
      <c r="Q7" s="18"/>
      <c r="R7" s="18"/>
      <c r="S7" s="18"/>
      <c r="T7" s="18"/>
      <c r="U7" s="18"/>
      <c r="W7" t="s">
        <v>258</v>
      </c>
      <c r="X7">
        <v>2.2799999999999998</v>
      </c>
      <c r="Y7">
        <f>AVERAGE(R31:R33)</f>
        <v>9.67</v>
      </c>
      <c r="Z7">
        <f>AVERAGE(R54)</f>
        <v>8.18</v>
      </c>
      <c r="AA7">
        <f>AVERAGE(R75:R77)</f>
        <v>10.64</v>
      </c>
      <c r="AB7">
        <v>2.16</v>
      </c>
      <c r="AC7">
        <f t="shared" si="1"/>
        <v>6.5860000000000003</v>
      </c>
      <c r="AP7" t="s">
        <v>258</v>
      </c>
      <c r="AQ7">
        <v>2.2799999999999998</v>
      </c>
      <c r="AR7">
        <f t="shared" si="2"/>
        <v>0.51483995999999999</v>
      </c>
      <c r="AS7">
        <v>9.67</v>
      </c>
      <c r="AT7">
        <f t="shared" si="3"/>
        <v>2.1835536900000001</v>
      </c>
      <c r="AU7">
        <v>8.18</v>
      </c>
      <c r="AV7">
        <f t="shared" si="4"/>
        <v>1.8471012600000001</v>
      </c>
      <c r="AW7">
        <v>10.64</v>
      </c>
      <c r="AX7">
        <f t="shared" si="0"/>
        <v>2.4025864800000001</v>
      </c>
      <c r="AY7">
        <v>2.16</v>
      </c>
      <c r="AZ7">
        <f t="shared" si="5"/>
        <v>0.48774312000000003</v>
      </c>
      <c r="BA7">
        <f t="shared" si="6"/>
        <v>3.507486172000001</v>
      </c>
      <c r="BB7">
        <f t="shared" si="7"/>
        <v>0.79201493004080425</v>
      </c>
      <c r="BC7">
        <v>0.1</v>
      </c>
    </row>
    <row r="8" spans="1:55" x14ac:dyDescent="0.2">
      <c r="A8" s="17">
        <v>39252</v>
      </c>
      <c r="B8" s="18"/>
      <c r="C8" s="18"/>
      <c r="D8" s="18"/>
      <c r="E8" s="18">
        <v>3</v>
      </c>
      <c r="F8" s="18">
        <v>2</v>
      </c>
      <c r="G8" s="18">
        <v>1</v>
      </c>
      <c r="H8" s="18">
        <v>1</v>
      </c>
      <c r="I8" s="18"/>
      <c r="J8" s="18">
        <v>3</v>
      </c>
      <c r="K8" s="18" t="s">
        <v>213</v>
      </c>
      <c r="L8" s="18" t="s">
        <v>142</v>
      </c>
      <c r="M8" s="18" t="s">
        <v>30</v>
      </c>
      <c r="N8" s="18">
        <v>1</v>
      </c>
      <c r="O8" s="18">
        <v>0.12</v>
      </c>
      <c r="P8" s="18">
        <v>11.8</v>
      </c>
      <c r="Q8" s="18">
        <v>6.9</v>
      </c>
      <c r="R8" s="18">
        <v>5.58</v>
      </c>
      <c r="S8" s="18">
        <v>0.157</v>
      </c>
      <c r="T8" s="18"/>
      <c r="U8" s="18">
        <v>16.600000000000001</v>
      </c>
      <c r="W8" t="s">
        <v>262</v>
      </c>
      <c r="X8">
        <f>AVERAGE(R12:R13)</f>
        <v>1.595</v>
      </c>
      <c r="Y8">
        <f>AVERAGE(R34:R35)</f>
        <v>2.4750000000000001</v>
      </c>
      <c r="Z8">
        <f>AVERAGE(R56:R57)</f>
        <v>1.5249999999999999</v>
      </c>
      <c r="AA8">
        <f>AVERAGE(R78:R79)</f>
        <v>1.0545</v>
      </c>
      <c r="AB8">
        <v>1.31</v>
      </c>
      <c r="AC8">
        <f t="shared" si="1"/>
        <v>1.5919000000000001</v>
      </c>
      <c r="AP8" t="s">
        <v>262</v>
      </c>
      <c r="AQ8">
        <v>1.595</v>
      </c>
      <c r="AR8">
        <f t="shared" si="2"/>
        <v>0.36016216499999998</v>
      </c>
      <c r="AS8">
        <v>2.4750000000000001</v>
      </c>
      <c r="AT8">
        <f t="shared" si="3"/>
        <v>0.55887232500000006</v>
      </c>
      <c r="AU8">
        <v>1.5249999999999999</v>
      </c>
      <c r="AV8">
        <f t="shared" si="4"/>
        <v>0.34435567499999997</v>
      </c>
      <c r="AW8">
        <v>1.0545</v>
      </c>
      <c r="AX8">
        <f t="shared" si="0"/>
        <v>0.2381134815</v>
      </c>
      <c r="AY8">
        <v>1.31</v>
      </c>
      <c r="AZ8">
        <f t="shared" si="5"/>
        <v>0.29580717000000001</v>
      </c>
      <c r="BA8">
        <f t="shared" si="6"/>
        <v>0.64855526530000007</v>
      </c>
      <c r="BB8">
        <f t="shared" si="7"/>
        <v>0.14644831879159712</v>
      </c>
      <c r="BC8">
        <v>0.1</v>
      </c>
    </row>
    <row r="9" spans="1:55" x14ac:dyDescent="0.2">
      <c r="A9" s="17">
        <v>39268</v>
      </c>
      <c r="B9" s="18"/>
      <c r="C9" s="18"/>
      <c r="D9" s="18"/>
      <c r="E9" s="18"/>
      <c r="F9" s="18" t="s">
        <v>134</v>
      </c>
      <c r="G9" s="18"/>
      <c r="H9" s="18"/>
      <c r="I9" s="18"/>
      <c r="J9" s="18"/>
      <c r="K9" s="18"/>
      <c r="L9" s="18"/>
      <c r="M9" s="18"/>
      <c r="N9" s="18"/>
      <c r="O9" s="18"/>
      <c r="P9" s="18" t="s">
        <v>134</v>
      </c>
      <c r="Q9" s="18"/>
      <c r="R9" s="18"/>
      <c r="S9" s="18"/>
      <c r="T9" s="18"/>
      <c r="U9" s="18"/>
      <c r="W9" t="s">
        <v>259</v>
      </c>
      <c r="X9">
        <f>AVERAGE(R14:R15)</f>
        <v>1.3305</v>
      </c>
      <c r="Y9">
        <f>AVERAGE(R36:R37)</f>
        <v>0.67349999999999999</v>
      </c>
      <c r="Z9">
        <f>AVERAGE(R59)</f>
        <v>1.1100000000000001</v>
      </c>
      <c r="AA9">
        <f>AVERAGE(R80:R81)</f>
        <v>1.22</v>
      </c>
      <c r="AB9">
        <v>1.08</v>
      </c>
      <c r="AC9">
        <f t="shared" si="1"/>
        <v>1.0828</v>
      </c>
      <c r="AP9" t="s">
        <v>259</v>
      </c>
      <c r="AQ9">
        <v>1.3305</v>
      </c>
      <c r="AR9">
        <f t="shared" si="2"/>
        <v>0.30043621349999999</v>
      </c>
      <c r="AS9">
        <v>0.67349999999999999</v>
      </c>
      <c r="AT9">
        <f t="shared" si="3"/>
        <v>0.1520810145</v>
      </c>
      <c r="AU9">
        <v>1.1100000000000001</v>
      </c>
      <c r="AV9">
        <f t="shared" si="4"/>
        <v>0.25064577000000005</v>
      </c>
      <c r="AW9">
        <v>1.22</v>
      </c>
      <c r="AX9">
        <f t="shared" si="0"/>
        <v>0.27548454</v>
      </c>
      <c r="AY9">
        <v>1.08</v>
      </c>
      <c r="AZ9">
        <f t="shared" si="5"/>
        <v>0.24387156000000001</v>
      </c>
      <c r="BA9">
        <f t="shared" si="6"/>
        <v>0.61400037399999996</v>
      </c>
      <c r="BB9">
        <f t="shared" si="7"/>
        <v>0.13864558245181799</v>
      </c>
      <c r="BC9">
        <v>0.1</v>
      </c>
    </row>
    <row r="10" spans="1:55" x14ac:dyDescent="0.2">
      <c r="A10" s="17">
        <v>39282</v>
      </c>
      <c r="B10" s="18"/>
      <c r="C10" s="18"/>
      <c r="D10" s="18"/>
      <c r="E10" s="18"/>
      <c r="F10" s="18" t="s">
        <v>134</v>
      </c>
      <c r="G10" s="18"/>
      <c r="H10" s="18"/>
      <c r="I10" s="18"/>
      <c r="J10" s="18"/>
      <c r="K10" s="18"/>
      <c r="L10" s="18"/>
      <c r="M10" s="18"/>
      <c r="N10" s="18"/>
      <c r="O10" s="18"/>
      <c r="P10" s="18" t="s">
        <v>134</v>
      </c>
      <c r="Q10" s="18"/>
      <c r="R10" s="18"/>
      <c r="S10" s="18"/>
      <c r="T10" s="18"/>
      <c r="U10" s="18"/>
      <c r="W10" t="s">
        <v>260</v>
      </c>
      <c r="X10">
        <f>AVERAGE(R16:R17)</f>
        <v>2.1539999999999999</v>
      </c>
      <c r="Y10">
        <f>AVERAGE(R38:R39)</f>
        <v>1.9375</v>
      </c>
      <c r="Z10">
        <f>AVERAGE(R60:R61)</f>
        <v>1.2104999999999999</v>
      </c>
      <c r="AA10">
        <v>1.92</v>
      </c>
      <c r="AB10">
        <v>0.95350000000000001</v>
      </c>
      <c r="AC10">
        <f t="shared" si="1"/>
        <v>1.6351</v>
      </c>
      <c r="AP10" t="s">
        <v>260</v>
      </c>
      <c r="AQ10">
        <v>2.1539999999999999</v>
      </c>
      <c r="AR10">
        <f t="shared" si="2"/>
        <v>0.48638827800000001</v>
      </c>
      <c r="AS10">
        <v>1.9375</v>
      </c>
      <c r="AT10">
        <f t="shared" si="3"/>
        <v>0.43750106250000004</v>
      </c>
      <c r="AU10">
        <v>1.2104999999999999</v>
      </c>
      <c r="AV10">
        <f t="shared" si="4"/>
        <v>0.27333937349999998</v>
      </c>
      <c r="AW10">
        <v>1.92</v>
      </c>
      <c r="AX10">
        <f t="shared" si="0"/>
        <v>0.43354944000000001</v>
      </c>
      <c r="AY10">
        <v>0.95350000000000001</v>
      </c>
      <c r="AZ10">
        <f t="shared" si="5"/>
        <v>0.2153069745</v>
      </c>
      <c r="BA10">
        <f t="shared" si="6"/>
        <v>0.75913915759999995</v>
      </c>
      <c r="BB10">
        <f t="shared" si="7"/>
        <v>0.17141893576018319</v>
      </c>
      <c r="BC10">
        <v>0.1</v>
      </c>
    </row>
    <row r="11" spans="1:55" x14ac:dyDescent="0.2">
      <c r="A11" s="19">
        <v>39294</v>
      </c>
      <c r="B11" s="18"/>
      <c r="C11" s="18"/>
      <c r="D11" s="18"/>
      <c r="E11" s="18">
        <v>1</v>
      </c>
      <c r="F11" s="18">
        <v>2</v>
      </c>
      <c r="G11" s="18">
        <v>1</v>
      </c>
      <c r="H11" s="18">
        <v>5</v>
      </c>
      <c r="I11" s="18">
        <v>2</v>
      </c>
      <c r="J11" s="18">
        <v>7</v>
      </c>
      <c r="K11" s="18" t="s">
        <v>213</v>
      </c>
      <c r="L11" s="18" t="s">
        <v>140</v>
      </c>
      <c r="M11" s="18" t="s">
        <v>29</v>
      </c>
      <c r="N11" s="18">
        <v>1</v>
      </c>
      <c r="O11" s="18">
        <v>0.09</v>
      </c>
      <c r="P11" s="18">
        <v>9.7100000000000009</v>
      </c>
      <c r="Q11" s="18">
        <v>7.11</v>
      </c>
      <c r="R11" s="18">
        <v>2.2799999999999998</v>
      </c>
      <c r="S11" s="18">
        <v>0.11</v>
      </c>
      <c r="T11" s="18"/>
      <c r="U11" s="18">
        <v>116.5</v>
      </c>
      <c r="W11" t="s">
        <v>263</v>
      </c>
      <c r="X11">
        <f>AVERAGE(R18:R19)</f>
        <v>0.37645000000000001</v>
      </c>
      <c r="Y11">
        <f>AVERAGE(R40)</f>
        <v>0.68500000000000005</v>
      </c>
      <c r="Z11">
        <v>0.85199999999999998</v>
      </c>
      <c r="AA11">
        <f>AVERAGE(R84:R85)</f>
        <v>0.31</v>
      </c>
      <c r="AB11">
        <v>0.32305</v>
      </c>
      <c r="AC11">
        <f t="shared" si="1"/>
        <v>0.50929999999999997</v>
      </c>
      <c r="AP11" t="s">
        <v>263</v>
      </c>
      <c r="AQ11">
        <v>0.37645000000000001</v>
      </c>
      <c r="AR11" s="35">
        <f t="shared" si="2"/>
        <v>8.500504515E-2</v>
      </c>
      <c r="AS11">
        <v>0.68500000000000005</v>
      </c>
      <c r="AT11">
        <f t="shared" si="3"/>
        <v>0.15467779500000001</v>
      </c>
      <c r="AU11">
        <v>0.85199999999999998</v>
      </c>
      <c r="AV11">
        <f t="shared" si="4"/>
        <v>0.19238756400000001</v>
      </c>
      <c r="AW11">
        <v>0.31</v>
      </c>
      <c r="AX11" s="35">
        <f t="shared" si="0"/>
        <v>7.000017E-2</v>
      </c>
      <c r="AY11">
        <v>0.32305</v>
      </c>
      <c r="AZ11" s="35">
        <f t="shared" si="5"/>
        <v>7.2946951349999997E-2</v>
      </c>
      <c r="BA11">
        <f t="shared" si="6"/>
        <v>0.19367693706999997</v>
      </c>
      <c r="BB11">
        <f t="shared" si="7"/>
        <v>4.3733608128965484E-2</v>
      </c>
      <c r="BC11">
        <v>0.1</v>
      </c>
    </row>
    <row r="12" spans="1:55" x14ac:dyDescent="0.2">
      <c r="A12" s="19">
        <v>39308</v>
      </c>
      <c r="B12" s="18"/>
      <c r="C12" s="18"/>
      <c r="D12" s="18"/>
      <c r="E12" s="18">
        <v>1</v>
      </c>
      <c r="F12" s="18">
        <v>2</v>
      </c>
      <c r="G12" s="18">
        <v>1</v>
      </c>
      <c r="H12" s="18">
        <v>1</v>
      </c>
      <c r="I12" s="18">
        <v>2</v>
      </c>
      <c r="J12" s="18">
        <v>7</v>
      </c>
      <c r="K12" s="18" t="s">
        <v>209</v>
      </c>
      <c r="L12" s="18" t="s">
        <v>150</v>
      </c>
      <c r="M12" s="18" t="s">
        <v>23</v>
      </c>
      <c r="N12" s="18">
        <v>1</v>
      </c>
      <c r="O12" s="18">
        <v>0.12</v>
      </c>
      <c r="P12" s="18">
        <v>11.74</v>
      </c>
      <c r="Q12" s="18">
        <v>7.68</v>
      </c>
      <c r="R12" s="18">
        <v>1.71</v>
      </c>
      <c r="S12" s="18">
        <v>0.16400000000000001</v>
      </c>
      <c r="T12" s="18"/>
      <c r="U12" s="18">
        <v>50.4</v>
      </c>
      <c r="W12" t="s">
        <v>264</v>
      </c>
      <c r="X12" s="35">
        <v>1.26E-2</v>
      </c>
      <c r="Y12" s="35">
        <v>1.0500000000000001E-2</v>
      </c>
      <c r="Z12" s="35">
        <v>1.06E-2</v>
      </c>
      <c r="AA12" s="35">
        <v>1.23E-2</v>
      </c>
      <c r="AB12" s="35">
        <v>1.1299999999999999E-2</v>
      </c>
      <c r="AC12">
        <f t="shared" si="1"/>
        <v>1.146E-2</v>
      </c>
      <c r="AP12" t="s">
        <v>264</v>
      </c>
      <c r="AQ12">
        <v>1.26E-2</v>
      </c>
      <c r="AR12" s="35">
        <f t="shared" si="2"/>
        <v>2.8451682E-3</v>
      </c>
      <c r="AS12">
        <v>1.0500000000000001E-2</v>
      </c>
      <c r="AT12" s="35">
        <f t="shared" si="3"/>
        <v>2.3709735000000003E-3</v>
      </c>
      <c r="AU12" s="35">
        <v>1.06E-2</v>
      </c>
      <c r="AV12" s="35">
        <f t="shared" si="4"/>
        <v>2.3935542000000001E-3</v>
      </c>
      <c r="AW12" s="35">
        <v>1.23E-2</v>
      </c>
      <c r="AX12" s="35">
        <f t="shared" si="0"/>
        <v>2.7774261E-3</v>
      </c>
      <c r="AY12" s="35">
        <v>1.1299999999999999E-2</v>
      </c>
      <c r="AZ12" s="35">
        <f t="shared" si="5"/>
        <v>2.5516190999999998E-3</v>
      </c>
      <c r="BA12">
        <f t="shared" si="6"/>
        <v>6.2645198799999996E-3</v>
      </c>
      <c r="BB12">
        <f t="shared" si="7"/>
        <v>1.4145724405431599E-3</v>
      </c>
      <c r="BC12">
        <v>0.1</v>
      </c>
    </row>
    <row r="13" spans="1:55" x14ac:dyDescent="0.2">
      <c r="A13" s="19">
        <v>39322</v>
      </c>
      <c r="B13" s="18"/>
      <c r="C13" s="18"/>
      <c r="D13" s="18"/>
      <c r="E13" s="18">
        <v>1</v>
      </c>
      <c r="F13" s="18">
        <v>2</v>
      </c>
      <c r="G13" s="18">
        <v>1</v>
      </c>
      <c r="H13" s="18">
        <v>1</v>
      </c>
      <c r="I13" s="18">
        <v>2</v>
      </c>
      <c r="J13" s="18">
        <v>2</v>
      </c>
      <c r="K13" s="18" t="s">
        <v>213</v>
      </c>
      <c r="L13" s="18" t="s">
        <v>140</v>
      </c>
      <c r="M13" s="18" t="s">
        <v>21</v>
      </c>
      <c r="N13" s="18">
        <v>1</v>
      </c>
      <c r="O13" s="18">
        <v>0.12</v>
      </c>
      <c r="P13" s="18">
        <v>7.39</v>
      </c>
      <c r="Q13" s="18">
        <v>10.18</v>
      </c>
      <c r="R13" s="18">
        <v>1.48</v>
      </c>
      <c r="S13" s="18">
        <v>6.3E-2</v>
      </c>
      <c r="T13" s="18"/>
      <c r="U13" s="18">
        <v>38.200000000000003</v>
      </c>
      <c r="X13" s="5" t="s">
        <v>15</v>
      </c>
    </row>
    <row r="14" spans="1:55" x14ac:dyDescent="0.2">
      <c r="A14" s="19">
        <v>39336</v>
      </c>
      <c r="B14" s="18"/>
      <c r="C14" s="18"/>
      <c r="D14" s="18"/>
      <c r="E14" s="18">
        <v>1</v>
      </c>
      <c r="F14" s="18">
        <v>3</v>
      </c>
      <c r="G14" s="18">
        <v>5</v>
      </c>
      <c r="H14" s="18">
        <v>1</v>
      </c>
      <c r="I14" s="18">
        <v>3</v>
      </c>
      <c r="J14" s="18">
        <v>7</v>
      </c>
      <c r="K14" s="18" t="s">
        <v>151</v>
      </c>
      <c r="L14" s="18" t="s">
        <v>140</v>
      </c>
      <c r="M14" s="18" t="s">
        <v>32</v>
      </c>
      <c r="N14" s="18">
        <v>1</v>
      </c>
      <c r="O14" s="18">
        <v>0.2</v>
      </c>
      <c r="P14" s="18">
        <v>6.5</v>
      </c>
      <c r="Q14" s="18">
        <v>7.98</v>
      </c>
      <c r="R14" s="18">
        <v>1.69</v>
      </c>
      <c r="S14" s="18">
        <v>6.8000000000000005E-2</v>
      </c>
      <c r="T14" s="18"/>
      <c r="U14" s="18">
        <v>59.9</v>
      </c>
      <c r="X14">
        <v>4</v>
      </c>
      <c r="Y14">
        <v>8</v>
      </c>
      <c r="Z14">
        <v>19</v>
      </c>
      <c r="AA14">
        <v>20</v>
      </c>
      <c r="AB14">
        <v>27</v>
      </c>
      <c r="AP14" t="s">
        <v>276</v>
      </c>
    </row>
    <row r="15" spans="1:55" x14ac:dyDescent="0.2">
      <c r="A15" s="19">
        <v>39350</v>
      </c>
      <c r="B15" s="18"/>
      <c r="C15" s="18"/>
      <c r="D15" s="18"/>
      <c r="E15" s="18">
        <v>1</v>
      </c>
      <c r="F15" s="18">
        <v>2</v>
      </c>
      <c r="G15" s="18">
        <v>1</v>
      </c>
      <c r="H15" s="18">
        <v>1</v>
      </c>
      <c r="I15" s="18">
        <v>2</v>
      </c>
      <c r="J15" s="18">
        <v>7</v>
      </c>
      <c r="K15" s="18" t="s">
        <v>140</v>
      </c>
      <c r="L15" s="18" t="s">
        <v>187</v>
      </c>
      <c r="M15" s="18" t="s">
        <v>29</v>
      </c>
      <c r="N15" s="18">
        <v>1</v>
      </c>
      <c r="O15" s="18">
        <v>0.76</v>
      </c>
      <c r="P15" s="18" t="s">
        <v>20</v>
      </c>
      <c r="Q15" s="18">
        <v>7.16</v>
      </c>
      <c r="R15" s="18">
        <v>0.97099999999999997</v>
      </c>
      <c r="S15" s="18">
        <v>6.9000000000000006E-2</v>
      </c>
      <c r="T15" s="18"/>
      <c r="U15" s="18">
        <v>42.6</v>
      </c>
      <c r="W15" t="s">
        <v>261</v>
      </c>
      <c r="X15">
        <v>0.23699999999999999</v>
      </c>
      <c r="Y15">
        <v>0.32</v>
      </c>
      <c r="Z15">
        <v>0.376</v>
      </c>
      <c r="AA15">
        <v>0.216</v>
      </c>
      <c r="AC15">
        <f>AVERAGE(X15:AB15)</f>
        <v>0.28725000000000001</v>
      </c>
      <c r="AD15">
        <v>0.05</v>
      </c>
      <c r="AR15">
        <v>4</v>
      </c>
      <c r="AT15">
        <v>8</v>
      </c>
      <c r="AV15">
        <v>19</v>
      </c>
      <c r="AX15">
        <v>20</v>
      </c>
      <c r="AZ15">
        <v>27</v>
      </c>
      <c r="BB15" t="s">
        <v>266</v>
      </c>
    </row>
    <row r="16" spans="1:55" x14ac:dyDescent="0.2">
      <c r="A16" s="19">
        <v>39364</v>
      </c>
      <c r="B16" s="18"/>
      <c r="C16" s="18"/>
      <c r="D16" s="18"/>
      <c r="E16" s="18">
        <v>1</v>
      </c>
      <c r="F16" s="18">
        <v>1</v>
      </c>
      <c r="G16" s="18">
        <v>1</v>
      </c>
      <c r="H16" s="18">
        <v>1</v>
      </c>
      <c r="I16" s="18">
        <v>1</v>
      </c>
      <c r="J16" s="18">
        <v>3</v>
      </c>
      <c r="K16" s="18" t="s">
        <v>208</v>
      </c>
      <c r="L16" s="18" t="s">
        <v>155</v>
      </c>
      <c r="M16" s="18" t="s">
        <v>23</v>
      </c>
      <c r="N16" s="18">
        <v>1</v>
      </c>
      <c r="O16" s="18">
        <v>0.5</v>
      </c>
      <c r="P16" s="18">
        <v>13.57</v>
      </c>
      <c r="Q16" s="18">
        <v>7.82</v>
      </c>
      <c r="R16" s="18">
        <v>0.89800000000000002</v>
      </c>
      <c r="S16" s="18">
        <v>8.7999999999999995E-2</v>
      </c>
      <c r="T16" s="18"/>
      <c r="U16" s="18">
        <v>77</v>
      </c>
      <c r="W16" t="s">
        <v>255</v>
      </c>
      <c r="X16">
        <f>AVERAGE(S3:S4)</f>
        <v>0.1275</v>
      </c>
      <c r="Y16">
        <f>AVERAGE(S25:S26)</f>
        <v>0.13350000000000001</v>
      </c>
      <c r="AA16">
        <v>0.21199999999999999</v>
      </c>
      <c r="AB16">
        <v>0.16</v>
      </c>
      <c r="AC16">
        <f t="shared" ref="AC16:AC24" si="8">AVERAGE(X16:AB16)</f>
        <v>0.15825</v>
      </c>
      <c r="AD16">
        <v>0.05</v>
      </c>
      <c r="AN16">
        <v>0.32631579999999999</v>
      </c>
      <c r="AP16" t="s">
        <v>261</v>
      </c>
      <c r="AQ16">
        <v>0.23699999999999999</v>
      </c>
      <c r="AR16">
        <f>(AQ16*0.3263158)</f>
        <v>7.7336844599999996E-2</v>
      </c>
      <c r="AS16">
        <v>0.32</v>
      </c>
      <c r="AT16">
        <f>(AS16*0.3263158)</f>
        <v>0.104421056</v>
      </c>
      <c r="AU16">
        <v>0.376</v>
      </c>
      <c r="AV16">
        <f>(AU16*0.3263158)</f>
        <v>0.12269474079999999</v>
      </c>
      <c r="AW16">
        <v>0.216</v>
      </c>
      <c r="AX16">
        <f t="shared" ref="AX16:AX25" si="9">(AW16*0.3263158)</f>
        <v>7.0484212800000001E-2</v>
      </c>
      <c r="BA16">
        <v>0.28725000000000001</v>
      </c>
      <c r="BB16">
        <f>(BA16*0.3263158)</f>
        <v>9.3734213550000001E-2</v>
      </c>
      <c r="BC16">
        <v>0.05</v>
      </c>
    </row>
    <row r="17" spans="1:55" x14ac:dyDescent="0.2">
      <c r="A17" s="19">
        <v>39378</v>
      </c>
      <c r="B17" s="18"/>
      <c r="C17" s="18"/>
      <c r="D17" s="18"/>
      <c r="E17" s="18">
        <v>1</v>
      </c>
      <c r="F17" s="18">
        <v>2</v>
      </c>
      <c r="G17" s="18">
        <v>2</v>
      </c>
      <c r="H17" s="18">
        <v>1</v>
      </c>
      <c r="I17" s="18">
        <v>3</v>
      </c>
      <c r="J17" s="18">
        <v>7</v>
      </c>
      <c r="K17" s="18" t="s">
        <v>155</v>
      </c>
      <c r="L17" s="18" t="s">
        <v>169</v>
      </c>
      <c r="M17" s="18" t="s">
        <v>21</v>
      </c>
      <c r="N17" s="18">
        <v>1</v>
      </c>
      <c r="O17" s="18">
        <v>0.54</v>
      </c>
      <c r="P17" s="18">
        <v>0.69</v>
      </c>
      <c r="Q17" s="18">
        <v>6.55</v>
      </c>
      <c r="R17" s="18">
        <v>3.41</v>
      </c>
      <c r="S17" s="18">
        <v>4.9000000000000002E-2</v>
      </c>
      <c r="T17" s="18"/>
      <c r="U17" s="18">
        <v>58</v>
      </c>
      <c r="W17" t="s">
        <v>256</v>
      </c>
      <c r="X17">
        <f>AVERAGE(S5)</f>
        <v>8.6999999999999994E-2</v>
      </c>
      <c r="Y17">
        <f>AVERAGE(S27:S28)</f>
        <v>0.60750000000000004</v>
      </c>
      <c r="Z17">
        <f>AVERAGE(S49:S50)</f>
        <v>0.1825</v>
      </c>
      <c r="AA17">
        <f>AVERAGE(S71:S72)</f>
        <v>0.1825</v>
      </c>
      <c r="AB17">
        <v>0.1595</v>
      </c>
      <c r="AC17">
        <f t="shared" si="8"/>
        <v>0.24379999999999996</v>
      </c>
      <c r="AD17">
        <v>0.05</v>
      </c>
      <c r="AP17" t="s">
        <v>255</v>
      </c>
      <c r="AQ17">
        <v>0.1275</v>
      </c>
      <c r="AR17" s="35">
        <f t="shared" ref="AR17:AR25" si="10">(AQ17*0.3263158)</f>
        <v>4.1605264500000003E-2</v>
      </c>
      <c r="AS17">
        <v>0.13350000000000001</v>
      </c>
      <c r="AT17" s="35">
        <f t="shared" ref="AT17:AT25" si="11">(AS17*0.3263158)</f>
        <v>4.3563159300000001E-2</v>
      </c>
      <c r="AW17">
        <v>0.21199999999999999</v>
      </c>
      <c r="AX17">
        <f t="shared" si="9"/>
        <v>6.9178949599999998E-2</v>
      </c>
      <c r="AY17">
        <v>0.16</v>
      </c>
      <c r="AZ17">
        <f t="shared" ref="AZ17:AZ24" si="12">(AY17*0.3263158)</f>
        <v>5.2210527999999999E-2</v>
      </c>
      <c r="BA17">
        <v>0.15825</v>
      </c>
      <c r="BB17">
        <f t="shared" ref="BB17:BB25" si="13">(BA17*0.3263158)</f>
        <v>5.1639475349999998E-2</v>
      </c>
      <c r="BC17">
        <v>0.05</v>
      </c>
    </row>
    <row r="18" spans="1:55" x14ac:dyDescent="0.2">
      <c r="A18" s="19">
        <v>39392</v>
      </c>
      <c r="B18" s="18"/>
      <c r="C18" s="18"/>
      <c r="D18" s="18"/>
      <c r="E18" s="18">
        <v>3</v>
      </c>
      <c r="F18" s="18">
        <v>2</v>
      </c>
      <c r="G18" s="18">
        <v>2</v>
      </c>
      <c r="H18" s="18">
        <v>4</v>
      </c>
      <c r="I18" s="18">
        <v>2</v>
      </c>
      <c r="J18" s="18">
        <v>7</v>
      </c>
      <c r="K18" s="18" t="s">
        <v>141</v>
      </c>
      <c r="L18" s="18" t="s">
        <v>141</v>
      </c>
      <c r="M18" s="18" t="s">
        <v>21</v>
      </c>
      <c r="N18" s="18">
        <v>1</v>
      </c>
      <c r="O18" s="18">
        <v>0.66</v>
      </c>
      <c r="P18" s="18">
        <v>13.97</v>
      </c>
      <c r="Q18" s="18">
        <v>6.53</v>
      </c>
      <c r="R18" s="18">
        <v>0.748</v>
      </c>
      <c r="S18" s="18" t="s">
        <v>20</v>
      </c>
      <c r="T18" s="18"/>
      <c r="U18" s="18">
        <v>24.8</v>
      </c>
      <c r="W18" t="s">
        <v>257</v>
      </c>
      <c r="X18">
        <f>AVERAGE(S8)</f>
        <v>0.157</v>
      </c>
      <c r="Y18">
        <f>AVERAGE(S29:S30)</f>
        <v>0.17899999999999999</v>
      </c>
      <c r="Z18">
        <f>AVERAGE(S51:S52)</f>
        <v>0.15</v>
      </c>
      <c r="AA18">
        <f>AVERAGE(S73:S74)</f>
        <v>9.1499999999999998E-2</v>
      </c>
      <c r="AB18">
        <v>0.17100000000000001</v>
      </c>
      <c r="AC18">
        <f t="shared" si="8"/>
        <v>0.1497</v>
      </c>
      <c r="AD18">
        <v>0.05</v>
      </c>
      <c r="AP18" t="s">
        <v>256</v>
      </c>
      <c r="AQ18">
        <v>8.6999999999999994E-2</v>
      </c>
      <c r="AR18" s="35">
        <f t="shared" si="10"/>
        <v>2.8389474599999995E-2</v>
      </c>
      <c r="AS18">
        <v>0.60750000000000004</v>
      </c>
      <c r="AT18">
        <f t="shared" si="11"/>
        <v>0.19823684850000001</v>
      </c>
      <c r="AU18">
        <v>0.1825</v>
      </c>
      <c r="AV18">
        <f t="shared" ref="AV18:AV25" si="14">(AU18*0.3263158)</f>
        <v>5.9552633499999993E-2</v>
      </c>
      <c r="AW18">
        <v>0.1825</v>
      </c>
      <c r="AX18">
        <f t="shared" si="9"/>
        <v>5.9552633499999993E-2</v>
      </c>
      <c r="AY18">
        <v>0.1595</v>
      </c>
      <c r="AZ18">
        <f t="shared" si="12"/>
        <v>5.2047370099999997E-2</v>
      </c>
      <c r="BA18">
        <v>0.24379999999999996</v>
      </c>
      <c r="BB18">
        <f t="shared" si="13"/>
        <v>7.955579203999999E-2</v>
      </c>
      <c r="BC18">
        <v>0.05</v>
      </c>
    </row>
    <row r="19" spans="1:55" x14ac:dyDescent="0.2">
      <c r="A19" s="19">
        <v>39405</v>
      </c>
      <c r="B19" s="18"/>
      <c r="C19" s="18"/>
      <c r="D19" s="18"/>
      <c r="E19" s="18">
        <v>3</v>
      </c>
      <c r="F19" s="18">
        <v>2</v>
      </c>
      <c r="G19" s="18">
        <v>3</v>
      </c>
      <c r="H19" s="18">
        <v>2</v>
      </c>
      <c r="I19" s="18">
        <v>2</v>
      </c>
      <c r="J19" s="18">
        <v>3</v>
      </c>
      <c r="K19" s="18" t="s">
        <v>157</v>
      </c>
      <c r="L19" s="18" t="s">
        <v>166</v>
      </c>
      <c r="M19" s="18" t="s">
        <v>251</v>
      </c>
      <c r="N19" s="18">
        <v>1</v>
      </c>
      <c r="O19" s="18">
        <v>0.85</v>
      </c>
      <c r="P19" s="18">
        <v>9.9</v>
      </c>
      <c r="Q19" s="18">
        <v>7</v>
      </c>
      <c r="R19" s="18">
        <v>4.8999999999999998E-3</v>
      </c>
      <c r="S19" s="18">
        <v>5.1999999999999998E-2</v>
      </c>
      <c r="T19" s="18"/>
      <c r="U19" s="18">
        <v>11.3</v>
      </c>
      <c r="W19" t="s">
        <v>258</v>
      </c>
      <c r="X19">
        <v>0.11</v>
      </c>
      <c r="Y19">
        <f>AVERAGE(S31:S33)</f>
        <v>0.4363333333333333</v>
      </c>
      <c r="Z19">
        <f>AVERAGE(S54)</f>
        <v>7.0000000000000007E-2</v>
      </c>
      <c r="AA19">
        <f>AVERAGE(S75:S77)</f>
        <v>0.14300000000000002</v>
      </c>
      <c r="AB19">
        <v>0.19500000000000001</v>
      </c>
      <c r="AC19">
        <f t="shared" si="8"/>
        <v>0.19086666666666668</v>
      </c>
      <c r="AD19">
        <v>0.05</v>
      </c>
      <c r="AP19" t="s">
        <v>257</v>
      </c>
      <c r="AQ19">
        <v>0.157</v>
      </c>
      <c r="AR19">
        <f t="shared" si="10"/>
        <v>5.12315806E-2</v>
      </c>
      <c r="AS19">
        <v>0.17899999999999999</v>
      </c>
      <c r="AT19">
        <f t="shared" si="11"/>
        <v>5.8410528199999999E-2</v>
      </c>
      <c r="AU19">
        <v>0.15</v>
      </c>
      <c r="AV19" s="35">
        <f t="shared" si="14"/>
        <v>4.8947369999999997E-2</v>
      </c>
      <c r="AW19">
        <v>9.1499999999999998E-2</v>
      </c>
      <c r="AX19" s="35">
        <f t="shared" si="9"/>
        <v>2.9857895699999998E-2</v>
      </c>
      <c r="AY19">
        <v>0.17100000000000001</v>
      </c>
      <c r="AZ19">
        <f t="shared" si="12"/>
        <v>5.5800001800000006E-2</v>
      </c>
      <c r="BA19">
        <v>0.1497</v>
      </c>
      <c r="BB19">
        <f t="shared" si="13"/>
        <v>4.8849475259999997E-2</v>
      </c>
      <c r="BC19">
        <v>0.05</v>
      </c>
    </row>
    <row r="20" spans="1:55" x14ac:dyDescent="0.2">
      <c r="A20" s="19">
        <v>39420</v>
      </c>
      <c r="B20" s="18"/>
      <c r="C20" s="18"/>
      <c r="D20" s="18"/>
      <c r="E20" s="18">
        <v>3</v>
      </c>
      <c r="F20" s="18">
        <v>2</v>
      </c>
      <c r="G20" s="18">
        <v>1</v>
      </c>
      <c r="H20" s="18">
        <v>2</v>
      </c>
      <c r="I20" s="18">
        <v>3</v>
      </c>
      <c r="J20" s="18">
        <v>7</v>
      </c>
      <c r="K20" s="18" t="s">
        <v>253</v>
      </c>
      <c r="L20" s="18" t="s">
        <v>167</v>
      </c>
      <c r="M20" s="18" t="s">
        <v>31</v>
      </c>
      <c r="N20" s="18" t="s">
        <v>20</v>
      </c>
      <c r="O20" s="18">
        <v>0.43</v>
      </c>
      <c r="P20" s="18">
        <v>7.82</v>
      </c>
      <c r="Q20" s="18">
        <v>6.39</v>
      </c>
      <c r="R20" s="18">
        <v>1.26E-2</v>
      </c>
      <c r="S20" s="18">
        <v>9.7000000000000003E-2</v>
      </c>
      <c r="T20" s="18"/>
      <c r="U20" s="18">
        <v>14.7</v>
      </c>
      <c r="W20" t="s">
        <v>262</v>
      </c>
      <c r="X20">
        <f>AVERAGE(S12:S13)</f>
        <v>0.1135</v>
      </c>
      <c r="Y20">
        <f>AVERAGE(S34:S35)</f>
        <v>0.16450000000000001</v>
      </c>
      <c r="Z20">
        <f>AVERAGE(S56:S57)</f>
        <v>0.107</v>
      </c>
      <c r="AA20">
        <f>AVERAGE(S78:S79)</f>
        <v>7.5999999999999998E-2</v>
      </c>
      <c r="AB20">
        <v>7.3999999999999996E-2</v>
      </c>
      <c r="AC20">
        <f t="shared" si="8"/>
        <v>0.10700000000000001</v>
      </c>
      <c r="AD20">
        <v>0.05</v>
      </c>
      <c r="AP20" t="s">
        <v>258</v>
      </c>
      <c r="AQ20">
        <v>0.11</v>
      </c>
      <c r="AR20" s="35">
        <f t="shared" si="10"/>
        <v>3.5894738000000002E-2</v>
      </c>
      <c r="AS20">
        <v>0.4363333333333333</v>
      </c>
      <c r="AT20">
        <f t="shared" si="11"/>
        <v>0.14238246073333333</v>
      </c>
      <c r="AU20">
        <v>7.0000000000000007E-2</v>
      </c>
      <c r="AV20" s="35">
        <f t="shared" si="14"/>
        <v>2.2842106000000001E-2</v>
      </c>
      <c r="AW20">
        <v>0.14300000000000002</v>
      </c>
      <c r="AX20" s="35">
        <f t="shared" si="9"/>
        <v>4.6663159400000001E-2</v>
      </c>
      <c r="AY20">
        <v>0.19500000000000001</v>
      </c>
      <c r="AZ20">
        <f t="shared" si="12"/>
        <v>6.3631581000000006E-2</v>
      </c>
      <c r="BA20">
        <v>0.19086666666666668</v>
      </c>
      <c r="BB20">
        <f t="shared" si="13"/>
        <v>6.228280902666667E-2</v>
      </c>
      <c r="BC20">
        <v>0.05</v>
      </c>
    </row>
    <row r="21" spans="1:55" x14ac:dyDescent="0.2">
      <c r="A21" s="19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W21" t="s">
        <v>259</v>
      </c>
      <c r="X21">
        <f>AVERAGE(S14:S15)</f>
        <v>6.8500000000000005E-2</v>
      </c>
      <c r="Y21">
        <f>AVERAGE(S36:S37)</f>
        <v>1.1094999999999999</v>
      </c>
      <c r="Z21">
        <f>AVERAGE(S59)</f>
        <v>6.3E-2</v>
      </c>
      <c r="AA21">
        <f>AVERAGE(S80:S81)</f>
        <v>7.7499999999999999E-2</v>
      </c>
      <c r="AB21">
        <v>9.35E-2</v>
      </c>
      <c r="AC21">
        <f t="shared" si="8"/>
        <v>0.28239999999999993</v>
      </c>
      <c r="AD21">
        <v>0.05</v>
      </c>
      <c r="AP21" t="s">
        <v>262</v>
      </c>
      <c r="AQ21">
        <v>0.1135</v>
      </c>
      <c r="AR21" s="35">
        <f t="shared" si="10"/>
        <v>3.7036843299999997E-2</v>
      </c>
      <c r="AS21">
        <v>0.16450000000000001</v>
      </c>
      <c r="AT21">
        <f t="shared" si="11"/>
        <v>5.3678949099999998E-2</v>
      </c>
      <c r="AU21">
        <v>0.107</v>
      </c>
      <c r="AV21" s="35">
        <f t="shared" si="14"/>
        <v>3.4915790599999996E-2</v>
      </c>
      <c r="AW21">
        <v>7.5999999999999998E-2</v>
      </c>
      <c r="AX21" s="35">
        <f t="shared" si="9"/>
        <v>2.4800000799999999E-2</v>
      </c>
      <c r="AY21">
        <v>7.3999999999999996E-2</v>
      </c>
      <c r="AZ21" s="35">
        <f t="shared" si="12"/>
        <v>2.4147369199999998E-2</v>
      </c>
      <c r="BA21">
        <v>0.10700000000000001</v>
      </c>
      <c r="BB21">
        <f t="shared" si="13"/>
        <v>3.4915790600000003E-2</v>
      </c>
      <c r="BC21">
        <v>0.05</v>
      </c>
    </row>
    <row r="22" spans="1:55" x14ac:dyDescent="0.2">
      <c r="A22" s="19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W22" t="s">
        <v>260</v>
      </c>
      <c r="X22">
        <f>AVERAGE(S16:S17)</f>
        <v>6.8500000000000005E-2</v>
      </c>
      <c r="Y22">
        <f>AVERAGE(S38:S39)</f>
        <v>0.13350000000000001</v>
      </c>
      <c r="Z22">
        <f>AVERAGE(S60:S61)</f>
        <v>0.1915</v>
      </c>
      <c r="AA22">
        <f>AVERAGE(S83)</f>
        <v>5.8999999999999997E-2</v>
      </c>
      <c r="AB22">
        <v>0.14399999999999999</v>
      </c>
      <c r="AC22">
        <f t="shared" si="8"/>
        <v>0.1193</v>
      </c>
      <c r="AD22">
        <v>0.05</v>
      </c>
      <c r="AP22" t="s">
        <v>259</v>
      </c>
      <c r="AQ22">
        <v>6.8500000000000005E-2</v>
      </c>
      <c r="AR22" s="35">
        <f t="shared" si="10"/>
        <v>2.2352632300000001E-2</v>
      </c>
      <c r="AS22">
        <v>1.1094999999999999</v>
      </c>
      <c r="AT22">
        <f t="shared" si="11"/>
        <v>0.36204738009999998</v>
      </c>
      <c r="AU22">
        <v>6.3E-2</v>
      </c>
      <c r="AV22" s="35">
        <f t="shared" si="14"/>
        <v>2.0557895399999998E-2</v>
      </c>
      <c r="AW22">
        <v>7.7499999999999999E-2</v>
      </c>
      <c r="AX22" s="35">
        <f t="shared" si="9"/>
        <v>2.5289474499999999E-2</v>
      </c>
      <c r="AY22">
        <v>9.35E-2</v>
      </c>
      <c r="AZ22" s="35">
        <f t="shared" si="12"/>
        <v>3.05105273E-2</v>
      </c>
      <c r="BA22">
        <v>0.28239999999999993</v>
      </c>
      <c r="BB22">
        <f t="shared" si="13"/>
        <v>9.2151581919999975E-2</v>
      </c>
      <c r="BC22">
        <v>0.05</v>
      </c>
    </row>
    <row r="23" spans="1:55" x14ac:dyDescent="0.2">
      <c r="A23" s="6"/>
      <c r="B23" s="2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2"/>
      <c r="W23" t="s">
        <v>263</v>
      </c>
      <c r="X23">
        <v>5.1999999999999998E-2</v>
      </c>
      <c r="AA23" s="35">
        <v>2.7E-2</v>
      </c>
      <c r="AB23" s="35">
        <v>2.8000000000000001E-2</v>
      </c>
      <c r="AC23">
        <f t="shared" si="8"/>
        <v>3.5666666666666666E-2</v>
      </c>
      <c r="AD23">
        <v>0.05</v>
      </c>
      <c r="AP23" t="s">
        <v>260</v>
      </c>
      <c r="AQ23">
        <v>6.8500000000000005E-2</v>
      </c>
      <c r="AR23" s="35">
        <f t="shared" si="10"/>
        <v>2.2352632300000001E-2</v>
      </c>
      <c r="AS23">
        <v>0.13350000000000001</v>
      </c>
      <c r="AT23" s="35">
        <f t="shared" si="11"/>
        <v>4.3563159300000001E-2</v>
      </c>
      <c r="AU23">
        <v>0.1915</v>
      </c>
      <c r="AV23">
        <f t="shared" si="14"/>
        <v>6.2489475699999998E-2</v>
      </c>
      <c r="AW23">
        <v>5.8999999999999997E-2</v>
      </c>
      <c r="AX23" s="35">
        <f t="shared" si="9"/>
        <v>1.9252632199999998E-2</v>
      </c>
      <c r="AY23">
        <v>0.14399999999999999</v>
      </c>
      <c r="AZ23" s="35">
        <f t="shared" si="12"/>
        <v>4.6989475199999992E-2</v>
      </c>
      <c r="BA23">
        <v>0.1193</v>
      </c>
      <c r="BB23">
        <f t="shared" si="13"/>
        <v>3.892947494E-2</v>
      </c>
      <c r="BC23">
        <v>0.05</v>
      </c>
    </row>
    <row r="24" spans="1:55" x14ac:dyDescent="0.2">
      <c r="A24" s="17">
        <v>39168</v>
      </c>
      <c r="B24" s="18" t="s">
        <v>43</v>
      </c>
      <c r="C24" s="18" t="s">
        <v>44</v>
      </c>
      <c r="D24" s="18" t="s">
        <v>182</v>
      </c>
      <c r="E24" s="18">
        <v>5</v>
      </c>
      <c r="F24" s="18">
        <v>1</v>
      </c>
      <c r="G24" s="18">
        <v>1</v>
      </c>
      <c r="H24" s="18">
        <v>2</v>
      </c>
      <c r="I24" s="18">
        <v>1</v>
      </c>
      <c r="J24" s="18" t="s">
        <v>20</v>
      </c>
      <c r="K24" s="18" t="s">
        <v>150</v>
      </c>
      <c r="L24" s="18" t="s">
        <v>143</v>
      </c>
      <c r="M24" s="27" t="s">
        <v>62</v>
      </c>
      <c r="N24" s="18">
        <v>2</v>
      </c>
      <c r="O24" s="18">
        <v>0.06</v>
      </c>
      <c r="P24" s="18">
        <v>8.5399999999999991</v>
      </c>
      <c r="Q24" s="18">
        <v>6.32</v>
      </c>
      <c r="R24" s="18">
        <v>6.2</v>
      </c>
      <c r="S24" s="18">
        <v>0.32</v>
      </c>
      <c r="T24" s="18"/>
      <c r="U24" s="18">
        <v>3.9</v>
      </c>
      <c r="W24" t="s">
        <v>264</v>
      </c>
      <c r="X24">
        <v>9.7000000000000003E-2</v>
      </c>
      <c r="Y24" s="35">
        <v>3.2000000000000001E-2</v>
      </c>
      <c r="Z24" s="35">
        <v>3.5000000000000003E-2</v>
      </c>
      <c r="AA24">
        <v>0.13100000000000001</v>
      </c>
      <c r="AC24">
        <f t="shared" si="8"/>
        <v>7.375000000000001E-2</v>
      </c>
      <c r="AD24">
        <v>0.05</v>
      </c>
      <c r="AP24" t="s">
        <v>263</v>
      </c>
      <c r="AQ24">
        <v>5.1999999999999998E-2</v>
      </c>
      <c r="AR24" s="35">
        <f t="shared" si="10"/>
        <v>1.6968421599999998E-2</v>
      </c>
      <c r="AW24">
        <v>2.7E-2</v>
      </c>
      <c r="AX24" s="35">
        <f t="shared" si="9"/>
        <v>8.8105266000000002E-3</v>
      </c>
      <c r="AY24" s="35">
        <v>2.8000000000000001E-2</v>
      </c>
      <c r="AZ24" s="35">
        <f t="shared" si="12"/>
        <v>9.1368423999999993E-3</v>
      </c>
      <c r="BA24">
        <v>3.5666666666666666E-2</v>
      </c>
      <c r="BB24">
        <f t="shared" si="13"/>
        <v>1.1638596866666667E-2</v>
      </c>
      <c r="BC24">
        <v>0.05</v>
      </c>
    </row>
    <row r="25" spans="1:55" x14ac:dyDescent="0.2">
      <c r="A25" s="17">
        <v>39182</v>
      </c>
      <c r="B25" s="18"/>
      <c r="C25" s="18"/>
      <c r="D25" s="18"/>
      <c r="E25" s="18" t="s">
        <v>20</v>
      </c>
      <c r="F25" s="18">
        <v>2</v>
      </c>
      <c r="G25" s="18">
        <v>1</v>
      </c>
      <c r="H25" s="18">
        <v>1</v>
      </c>
      <c r="I25" s="18">
        <v>2</v>
      </c>
      <c r="J25" s="18" t="s">
        <v>20</v>
      </c>
      <c r="K25" s="18" t="s">
        <v>166</v>
      </c>
      <c r="L25" s="18" t="s">
        <v>168</v>
      </c>
      <c r="M25" s="18" t="s">
        <v>98</v>
      </c>
      <c r="N25" s="18">
        <v>2</v>
      </c>
      <c r="O25" s="18">
        <v>7.0000000000000007E-2</v>
      </c>
      <c r="P25" s="18">
        <v>9.31</v>
      </c>
      <c r="Q25" s="18">
        <v>5.89</v>
      </c>
      <c r="R25" s="18">
        <v>6.44</v>
      </c>
      <c r="S25" s="18">
        <v>0.10100000000000001</v>
      </c>
      <c r="T25" s="18"/>
      <c r="U25" s="18">
        <v>4.7</v>
      </c>
      <c r="AP25" t="s">
        <v>264</v>
      </c>
      <c r="AQ25">
        <v>9.7000000000000003E-2</v>
      </c>
      <c r="AR25" s="35">
        <f t="shared" si="10"/>
        <v>3.1652632600000001E-2</v>
      </c>
      <c r="AS25">
        <v>3.2000000000000001E-2</v>
      </c>
      <c r="AT25" s="35">
        <f t="shared" si="11"/>
        <v>1.0442105599999999E-2</v>
      </c>
      <c r="AU25" s="35">
        <v>3.5000000000000003E-2</v>
      </c>
      <c r="AV25" s="35">
        <f t="shared" si="14"/>
        <v>1.1421053E-2</v>
      </c>
      <c r="AW25" s="35">
        <v>0.13100000000000001</v>
      </c>
      <c r="AX25" s="35">
        <f t="shared" si="9"/>
        <v>4.2747369799999997E-2</v>
      </c>
      <c r="BA25">
        <v>7.3749999999999996E-2</v>
      </c>
      <c r="BB25">
        <f t="shared" si="13"/>
        <v>2.4065790249999996E-2</v>
      </c>
      <c r="BC25">
        <v>0.05</v>
      </c>
    </row>
    <row r="26" spans="1:55" x14ac:dyDescent="0.2">
      <c r="A26" s="17">
        <v>39196</v>
      </c>
      <c r="B26" s="18"/>
      <c r="C26" s="18"/>
      <c r="D26" s="18"/>
      <c r="E26" s="18" t="s">
        <v>20</v>
      </c>
      <c r="F26" s="18">
        <v>1</v>
      </c>
      <c r="G26" s="18">
        <v>2</v>
      </c>
      <c r="H26" s="18" t="s">
        <v>20</v>
      </c>
      <c r="I26" s="18">
        <v>2</v>
      </c>
      <c r="J26" s="18">
        <v>7</v>
      </c>
      <c r="K26" s="18" t="s">
        <v>155</v>
      </c>
      <c r="L26" s="18" t="s">
        <v>169</v>
      </c>
      <c r="M26" s="18" t="s">
        <v>183</v>
      </c>
      <c r="N26" s="18">
        <v>2</v>
      </c>
      <c r="O26" s="18">
        <v>0.06</v>
      </c>
      <c r="P26" s="18">
        <v>8.35</v>
      </c>
      <c r="Q26" s="18">
        <v>6.68</v>
      </c>
      <c r="R26" s="18">
        <v>4.68</v>
      </c>
      <c r="S26" s="18">
        <v>0.16600000000000001</v>
      </c>
      <c r="T26" s="18"/>
      <c r="U26" s="18">
        <v>5.4</v>
      </c>
      <c r="X26" s="5" t="s">
        <v>265</v>
      </c>
    </row>
    <row r="27" spans="1:55" x14ac:dyDescent="0.2">
      <c r="A27" s="17">
        <v>39210</v>
      </c>
      <c r="B27" s="18"/>
      <c r="C27" s="18"/>
      <c r="D27" s="18"/>
      <c r="E27" s="18">
        <v>5</v>
      </c>
      <c r="F27" s="18">
        <v>2</v>
      </c>
      <c r="G27" s="18">
        <v>3</v>
      </c>
      <c r="H27" s="18">
        <v>2</v>
      </c>
      <c r="I27" s="18">
        <v>2</v>
      </c>
      <c r="J27" s="18">
        <v>3</v>
      </c>
      <c r="K27" s="18" t="s">
        <v>185</v>
      </c>
      <c r="L27" s="18" t="s">
        <v>157</v>
      </c>
      <c r="M27" s="18" t="s">
        <v>194</v>
      </c>
      <c r="N27" s="18">
        <v>2</v>
      </c>
      <c r="O27" s="18">
        <v>0.06</v>
      </c>
      <c r="P27" s="18">
        <v>8.77</v>
      </c>
      <c r="Q27" s="18">
        <v>6.45</v>
      </c>
      <c r="R27" s="18">
        <v>3.97</v>
      </c>
      <c r="S27" s="18">
        <v>0.89700000000000002</v>
      </c>
      <c r="T27" s="18"/>
      <c r="U27" s="18">
        <v>3.4</v>
      </c>
      <c r="X27">
        <v>4</v>
      </c>
      <c r="Y27">
        <v>8</v>
      </c>
      <c r="Z27">
        <v>19</v>
      </c>
      <c r="AA27">
        <v>20</v>
      </c>
      <c r="AB27">
        <v>27</v>
      </c>
    </row>
    <row r="28" spans="1:55" x14ac:dyDescent="0.2">
      <c r="A28" s="17">
        <v>39224</v>
      </c>
      <c r="B28" s="18"/>
      <c r="C28" s="18"/>
      <c r="D28" s="18"/>
      <c r="E28" s="18">
        <v>5</v>
      </c>
      <c r="F28" s="18">
        <v>2</v>
      </c>
      <c r="G28" s="18">
        <v>2</v>
      </c>
      <c r="H28" s="18">
        <v>1</v>
      </c>
      <c r="I28" s="18">
        <v>2</v>
      </c>
      <c r="J28" s="18">
        <v>3</v>
      </c>
      <c r="K28" s="18" t="s">
        <v>185</v>
      </c>
      <c r="L28" s="18" t="s">
        <v>161</v>
      </c>
      <c r="M28" s="18" t="s">
        <v>23</v>
      </c>
      <c r="N28" s="18">
        <v>2</v>
      </c>
      <c r="O28" s="18">
        <v>7.0000000000000007E-2</v>
      </c>
      <c r="P28" s="18">
        <v>8.33</v>
      </c>
      <c r="Q28" s="18">
        <v>6.65</v>
      </c>
      <c r="R28" s="18">
        <v>4.1500000000000004</v>
      </c>
      <c r="S28" s="18">
        <v>0.318</v>
      </c>
      <c r="T28" s="18"/>
      <c r="U28" s="18">
        <v>1.2</v>
      </c>
      <c r="W28" t="s">
        <v>261</v>
      </c>
      <c r="X28">
        <v>12.6</v>
      </c>
      <c r="Y28" s="35">
        <v>3.9</v>
      </c>
      <c r="Z28">
        <v>11.7</v>
      </c>
      <c r="AA28">
        <v>30</v>
      </c>
      <c r="AC28">
        <f>AVERAGE(X28:AB28)</f>
        <v>14.55</v>
      </c>
      <c r="AD28">
        <v>10</v>
      </c>
      <c r="AE28">
        <v>50</v>
      </c>
    </row>
    <row r="29" spans="1:55" x14ac:dyDescent="0.2">
      <c r="A29" s="19">
        <v>39238</v>
      </c>
      <c r="B29" s="18"/>
      <c r="C29" s="18"/>
      <c r="D29" s="18"/>
      <c r="E29" s="18" t="s">
        <v>20</v>
      </c>
      <c r="F29" s="18">
        <v>1</v>
      </c>
      <c r="G29" s="18">
        <v>1</v>
      </c>
      <c r="H29" s="18">
        <v>4</v>
      </c>
      <c r="I29" s="18">
        <v>2</v>
      </c>
      <c r="J29" s="18" t="s">
        <v>20</v>
      </c>
      <c r="K29" s="18" t="s">
        <v>209</v>
      </c>
      <c r="L29" s="18" t="s">
        <v>169</v>
      </c>
      <c r="M29" s="18" t="s">
        <v>32</v>
      </c>
      <c r="N29" s="18">
        <v>2</v>
      </c>
      <c r="O29" s="18">
        <v>7.0000000000000007E-2</v>
      </c>
      <c r="P29" s="18">
        <v>8.42</v>
      </c>
      <c r="Q29" s="18">
        <v>6.18</v>
      </c>
      <c r="R29" s="18">
        <v>4.03</v>
      </c>
      <c r="S29" s="18">
        <v>0.19</v>
      </c>
      <c r="T29" s="18"/>
      <c r="U29" s="18">
        <v>1.9</v>
      </c>
      <c r="W29" t="s">
        <v>255</v>
      </c>
      <c r="X29" s="35">
        <f>AVERAGE(U3:U4)</f>
        <v>9.6000000000000014</v>
      </c>
      <c r="Y29" s="35">
        <f>AVERAGE(U25:U26)</f>
        <v>5.0500000000000007</v>
      </c>
      <c r="Z29">
        <f>AVERAGE(U47:U48)</f>
        <v>11.95</v>
      </c>
      <c r="AA29">
        <v>18.2</v>
      </c>
      <c r="AB29">
        <v>8.6999999999999993</v>
      </c>
      <c r="AC29">
        <f t="shared" ref="AC29:AC37" si="15">AVERAGE(X29:AB29)</f>
        <v>10.7</v>
      </c>
      <c r="AD29">
        <v>10</v>
      </c>
      <c r="AE29">
        <v>50</v>
      </c>
    </row>
    <row r="30" spans="1:55" x14ac:dyDescent="0.2">
      <c r="A30" s="19">
        <v>39252</v>
      </c>
      <c r="B30" s="18"/>
      <c r="C30" s="18"/>
      <c r="D30" s="18"/>
      <c r="E30" s="18" t="s">
        <v>20</v>
      </c>
      <c r="F30" s="18">
        <v>1</v>
      </c>
      <c r="G30" s="18">
        <v>1</v>
      </c>
      <c r="H30" s="18">
        <v>1</v>
      </c>
      <c r="I30" s="18">
        <v>1</v>
      </c>
      <c r="J30" s="18" t="s">
        <v>20</v>
      </c>
      <c r="K30" s="18" t="s">
        <v>213</v>
      </c>
      <c r="L30" s="18" t="s">
        <v>162</v>
      </c>
      <c r="M30" s="18" t="s">
        <v>214</v>
      </c>
      <c r="N30" s="18">
        <v>2</v>
      </c>
      <c r="O30" s="18">
        <v>7.0000000000000007E-2</v>
      </c>
      <c r="P30" s="18">
        <v>8.57</v>
      </c>
      <c r="Q30" s="18">
        <v>7.22</v>
      </c>
      <c r="R30" s="18">
        <v>1.56</v>
      </c>
      <c r="S30" s="18">
        <v>0.16800000000000001</v>
      </c>
      <c r="T30" s="18"/>
      <c r="U30" s="18">
        <v>3.4</v>
      </c>
      <c r="W30" t="s">
        <v>256</v>
      </c>
      <c r="X30">
        <f>AVERAGE(U5)</f>
        <v>20.3</v>
      </c>
      <c r="Y30" s="35">
        <f>AVERAGE(U27:U28)</f>
        <v>2.2999999999999998</v>
      </c>
      <c r="Z30">
        <f>AVERAGE(U49:U50)</f>
        <v>43.45</v>
      </c>
      <c r="AA30">
        <f>AVERAGE(U71:U72)</f>
        <v>33.25</v>
      </c>
      <c r="AB30">
        <v>29.9</v>
      </c>
      <c r="AC30">
        <f t="shared" si="15"/>
        <v>25.840000000000003</v>
      </c>
      <c r="AD30">
        <v>10</v>
      </c>
      <c r="AE30">
        <v>50</v>
      </c>
    </row>
    <row r="31" spans="1:55" x14ac:dyDescent="0.2">
      <c r="A31" s="19">
        <v>39268</v>
      </c>
      <c r="B31" s="18"/>
      <c r="C31" s="18"/>
      <c r="D31" s="18"/>
      <c r="E31" s="18" t="s">
        <v>20</v>
      </c>
      <c r="F31" s="18">
        <v>2</v>
      </c>
      <c r="G31" s="18">
        <v>3</v>
      </c>
      <c r="H31" s="18">
        <v>3</v>
      </c>
      <c r="I31" s="18">
        <v>2</v>
      </c>
      <c r="J31" s="18">
        <v>7</v>
      </c>
      <c r="K31" s="18" t="s">
        <v>140</v>
      </c>
      <c r="L31" s="18" t="s">
        <v>155</v>
      </c>
      <c r="M31" s="18" t="s">
        <v>21</v>
      </c>
      <c r="N31" s="18">
        <v>2</v>
      </c>
      <c r="O31" s="18">
        <v>0.14000000000000001</v>
      </c>
      <c r="P31" s="18">
        <v>8.98</v>
      </c>
      <c r="Q31" s="18">
        <v>7.32</v>
      </c>
      <c r="R31" s="18">
        <v>17.600000000000001</v>
      </c>
      <c r="S31" s="18">
        <v>0.24299999999999999</v>
      </c>
      <c r="T31" s="18"/>
      <c r="U31" s="18">
        <v>3.9</v>
      </c>
      <c r="W31" t="s">
        <v>257</v>
      </c>
      <c r="X31">
        <v>16.600000000000001</v>
      </c>
      <c r="Y31" s="35">
        <f>AVERAGE(U29:U30)</f>
        <v>2.65</v>
      </c>
      <c r="Z31">
        <f>AVERAGE(U51:U52)</f>
        <v>41.05</v>
      </c>
      <c r="AA31">
        <f>AVERAGE(U73:U74)</f>
        <v>31.45</v>
      </c>
      <c r="AB31">
        <v>37.200000000000003</v>
      </c>
      <c r="AC31">
        <f t="shared" si="15"/>
        <v>25.79</v>
      </c>
      <c r="AD31">
        <v>10</v>
      </c>
      <c r="AE31">
        <v>50</v>
      </c>
    </row>
    <row r="32" spans="1:55" x14ac:dyDescent="0.2">
      <c r="A32" s="19">
        <v>39282</v>
      </c>
      <c r="B32" s="18"/>
      <c r="C32" s="18"/>
      <c r="D32" s="18"/>
      <c r="E32" s="18" t="s">
        <v>20</v>
      </c>
      <c r="F32" s="18">
        <v>1</v>
      </c>
      <c r="G32" s="18">
        <v>1</v>
      </c>
      <c r="H32" s="18">
        <v>1</v>
      </c>
      <c r="I32" s="18">
        <v>2</v>
      </c>
      <c r="J32" s="18" t="s">
        <v>20</v>
      </c>
      <c r="K32" s="18" t="s">
        <v>213</v>
      </c>
      <c r="L32" s="18" t="s">
        <v>142</v>
      </c>
      <c r="M32" s="18" t="s">
        <v>32</v>
      </c>
      <c r="N32" s="18">
        <v>2</v>
      </c>
      <c r="O32" s="18">
        <v>7.0000000000000007E-2</v>
      </c>
      <c r="P32" s="18">
        <v>12.63</v>
      </c>
      <c r="Q32" s="18">
        <v>6.26</v>
      </c>
      <c r="R32" s="18" t="s">
        <v>20</v>
      </c>
      <c r="S32" s="18">
        <v>0.85199999999999998</v>
      </c>
      <c r="T32" s="18"/>
      <c r="U32" s="18">
        <v>1.6</v>
      </c>
      <c r="W32" t="s">
        <v>258</v>
      </c>
      <c r="X32" s="37">
        <v>116.5</v>
      </c>
      <c r="Y32" s="35">
        <f>AVERAGE(U31:U33)</f>
        <v>4.2333333333333334</v>
      </c>
      <c r="Z32">
        <v>42</v>
      </c>
      <c r="AA32" s="37">
        <f>AVERAGE(U75:U77)</f>
        <v>54</v>
      </c>
      <c r="AB32" s="37">
        <v>30.2</v>
      </c>
      <c r="AC32">
        <f t="shared" si="15"/>
        <v>49.38666666666667</v>
      </c>
      <c r="AD32">
        <v>10</v>
      </c>
      <c r="AE32">
        <v>50</v>
      </c>
    </row>
    <row r="33" spans="1:31" x14ac:dyDescent="0.2">
      <c r="A33" s="19">
        <v>39294</v>
      </c>
      <c r="B33" s="18"/>
      <c r="C33" s="18"/>
      <c r="D33" s="18"/>
      <c r="E33" s="18" t="s">
        <v>20</v>
      </c>
      <c r="F33" s="18">
        <v>1</v>
      </c>
      <c r="G33" s="18">
        <v>1</v>
      </c>
      <c r="H33" s="18">
        <v>5</v>
      </c>
      <c r="I33" s="18">
        <v>2</v>
      </c>
      <c r="J33" s="18">
        <v>5</v>
      </c>
      <c r="K33" s="18" t="s">
        <v>213</v>
      </c>
      <c r="L33" s="18" t="s">
        <v>187</v>
      </c>
      <c r="M33" s="18" t="s">
        <v>100</v>
      </c>
      <c r="N33" s="18">
        <v>2</v>
      </c>
      <c r="O33" s="18">
        <v>0.05</v>
      </c>
      <c r="P33" s="18">
        <v>8.24</v>
      </c>
      <c r="Q33" s="18">
        <v>6.38</v>
      </c>
      <c r="R33" s="18">
        <v>1.74</v>
      </c>
      <c r="S33" s="18">
        <v>0.214</v>
      </c>
      <c r="T33" s="18"/>
      <c r="U33" s="18">
        <v>7.2</v>
      </c>
      <c r="W33" t="s">
        <v>262</v>
      </c>
      <c r="X33">
        <f>AVERAGE(U12:U13)</f>
        <v>44.3</v>
      </c>
      <c r="Y33" s="35">
        <f>AVERAGE(U34:U35)</f>
        <v>3.5</v>
      </c>
      <c r="Z33">
        <f>AVERAGE(U56:U57)</f>
        <v>66.5</v>
      </c>
      <c r="AA33" s="37">
        <f>AVERAGE(U78:U79)</f>
        <v>66.400000000000006</v>
      </c>
      <c r="AB33" s="37">
        <v>27.1</v>
      </c>
      <c r="AC33">
        <f t="shared" si="15"/>
        <v>41.559999999999995</v>
      </c>
      <c r="AD33">
        <v>10</v>
      </c>
      <c r="AE33">
        <v>50</v>
      </c>
    </row>
    <row r="34" spans="1:31" x14ac:dyDescent="0.2">
      <c r="A34" s="19">
        <v>39308</v>
      </c>
      <c r="B34" s="18"/>
      <c r="C34" s="18"/>
      <c r="D34" s="18" t="s">
        <v>236</v>
      </c>
      <c r="E34" s="18" t="s">
        <v>20</v>
      </c>
      <c r="F34" s="18">
        <v>1</v>
      </c>
      <c r="G34" s="18">
        <v>1</v>
      </c>
      <c r="H34" s="18">
        <v>3</v>
      </c>
      <c r="I34" s="18">
        <v>1</v>
      </c>
      <c r="J34" s="18" t="s">
        <v>20</v>
      </c>
      <c r="K34" s="18" t="s">
        <v>151</v>
      </c>
      <c r="L34" s="18" t="s">
        <v>185</v>
      </c>
      <c r="M34" s="18" t="s">
        <v>31</v>
      </c>
      <c r="N34" s="18">
        <v>2</v>
      </c>
      <c r="O34" s="18">
        <v>0.06</v>
      </c>
      <c r="P34" s="18">
        <v>11.26</v>
      </c>
      <c r="Q34" s="18">
        <v>8.64</v>
      </c>
      <c r="R34" s="18">
        <v>2.48</v>
      </c>
      <c r="S34" s="18">
        <v>0.22500000000000001</v>
      </c>
      <c r="T34" s="18"/>
      <c r="U34" s="18">
        <v>2.9</v>
      </c>
      <c r="W34" t="s">
        <v>259</v>
      </c>
      <c r="X34" s="37">
        <f>AVERAGE(U14:U15)</f>
        <v>51.25</v>
      </c>
      <c r="Y34" s="35">
        <f>AVERAGE(U36:U37)</f>
        <v>2.85</v>
      </c>
      <c r="Z34" s="37">
        <f>AVERAGE(U59)</f>
        <v>95.9</v>
      </c>
      <c r="AA34" s="37">
        <f>AVERAGE(U80:U81)</f>
        <v>54.85</v>
      </c>
      <c r="AB34" s="37">
        <v>36.75</v>
      </c>
      <c r="AC34">
        <f t="shared" si="15"/>
        <v>48.32</v>
      </c>
      <c r="AD34">
        <v>10</v>
      </c>
      <c r="AE34">
        <v>50</v>
      </c>
    </row>
    <row r="35" spans="1:31" x14ac:dyDescent="0.2">
      <c r="A35" s="19">
        <v>39322</v>
      </c>
      <c r="B35" s="18"/>
      <c r="C35" s="18"/>
      <c r="D35" s="18" t="s">
        <v>182</v>
      </c>
      <c r="E35" s="18">
        <v>5</v>
      </c>
      <c r="F35" s="18">
        <v>1</v>
      </c>
      <c r="G35" s="18">
        <v>1</v>
      </c>
      <c r="H35" s="18">
        <v>1</v>
      </c>
      <c r="I35" s="18">
        <v>1</v>
      </c>
      <c r="J35" s="18" t="s">
        <v>20</v>
      </c>
      <c r="K35" s="18" t="s">
        <v>150</v>
      </c>
      <c r="L35" s="18" t="s">
        <v>187</v>
      </c>
      <c r="M35" s="18" t="s">
        <v>29</v>
      </c>
      <c r="N35" s="18">
        <v>2</v>
      </c>
      <c r="O35" s="18">
        <v>0.26</v>
      </c>
      <c r="P35" s="18">
        <v>3.28</v>
      </c>
      <c r="Q35" s="18">
        <v>10.27</v>
      </c>
      <c r="R35" s="18">
        <v>2.4700000000000002</v>
      </c>
      <c r="S35" s="18">
        <v>0.104</v>
      </c>
      <c r="T35" s="18"/>
      <c r="U35" s="18">
        <v>4.0999999999999996</v>
      </c>
      <c r="W35" t="s">
        <v>260</v>
      </c>
      <c r="X35" s="37">
        <f>AVERAGE(U16:U17)</f>
        <v>67.5</v>
      </c>
      <c r="Y35" s="35">
        <f>AVERAGE(U38:U39)</f>
        <v>2.85</v>
      </c>
      <c r="Z35" s="37">
        <f>AVERAGE(U60:U61)</f>
        <v>53.05</v>
      </c>
      <c r="AA35">
        <f>AVERAGE(U83)</f>
        <v>41.2</v>
      </c>
      <c r="AB35">
        <v>39.6</v>
      </c>
      <c r="AC35">
        <f t="shared" si="15"/>
        <v>40.839999999999996</v>
      </c>
      <c r="AD35">
        <v>10</v>
      </c>
      <c r="AE35">
        <v>50</v>
      </c>
    </row>
    <row r="36" spans="1:31" x14ac:dyDescent="0.2">
      <c r="A36" s="19">
        <v>39336</v>
      </c>
      <c r="B36" s="18"/>
      <c r="C36" s="18"/>
      <c r="D36" s="18"/>
      <c r="E36" s="18">
        <v>5</v>
      </c>
      <c r="F36" s="18">
        <v>1</v>
      </c>
      <c r="G36" s="18">
        <v>3</v>
      </c>
      <c r="H36" s="18">
        <v>5</v>
      </c>
      <c r="I36" s="18">
        <v>1</v>
      </c>
      <c r="J36" s="18" t="s">
        <v>20</v>
      </c>
      <c r="K36" s="18" t="s">
        <v>142</v>
      </c>
      <c r="L36" s="18" t="s">
        <v>187</v>
      </c>
      <c r="M36" s="18" t="s">
        <v>51</v>
      </c>
      <c r="N36" s="18">
        <v>1</v>
      </c>
      <c r="O36" s="18">
        <v>0.04</v>
      </c>
      <c r="P36" s="18">
        <v>2.4900000000000002</v>
      </c>
      <c r="Q36" s="18">
        <v>8.81</v>
      </c>
      <c r="R36" s="18">
        <v>1.26</v>
      </c>
      <c r="S36" s="18">
        <v>0.27900000000000003</v>
      </c>
      <c r="T36" s="18"/>
      <c r="U36" s="18">
        <v>3.7</v>
      </c>
      <c r="W36" t="s">
        <v>263</v>
      </c>
      <c r="X36">
        <f>AVERAGE(U18:U19)</f>
        <v>18.05</v>
      </c>
      <c r="Y36">
        <v>12.2</v>
      </c>
      <c r="Z36">
        <f>AVERAGE(U62)</f>
        <v>39.4</v>
      </c>
      <c r="AA36">
        <f>AVERAGE(U84:U85)</f>
        <v>36.799999999999997</v>
      </c>
      <c r="AB36">
        <v>20.85</v>
      </c>
      <c r="AC36">
        <f t="shared" si="15"/>
        <v>25.46</v>
      </c>
      <c r="AD36">
        <v>10</v>
      </c>
      <c r="AE36">
        <v>50</v>
      </c>
    </row>
    <row r="37" spans="1:31" x14ac:dyDescent="0.2">
      <c r="A37" s="19">
        <v>39350</v>
      </c>
      <c r="B37" s="18"/>
      <c r="C37" s="18"/>
      <c r="D37" s="18"/>
      <c r="E37" s="18" t="s">
        <v>20</v>
      </c>
      <c r="F37" s="18">
        <v>1</v>
      </c>
      <c r="G37" s="18">
        <v>1</v>
      </c>
      <c r="H37" s="18">
        <v>1</v>
      </c>
      <c r="I37" s="18">
        <v>2</v>
      </c>
      <c r="J37" s="18" t="s">
        <v>20</v>
      </c>
      <c r="K37" s="18" t="s">
        <v>140</v>
      </c>
      <c r="L37" s="18" t="s">
        <v>185</v>
      </c>
      <c r="M37" s="18" t="s">
        <v>32</v>
      </c>
      <c r="N37" s="18">
        <v>2</v>
      </c>
      <c r="O37" s="18">
        <v>7.0000000000000007E-2</v>
      </c>
      <c r="P37" s="18" t="s">
        <v>20</v>
      </c>
      <c r="Q37" s="18">
        <v>7.05</v>
      </c>
      <c r="R37" s="18">
        <v>8.6999999999999994E-2</v>
      </c>
      <c r="S37" s="18">
        <v>1.94</v>
      </c>
      <c r="T37" s="18"/>
      <c r="U37" s="18">
        <v>2</v>
      </c>
      <c r="W37" t="s">
        <v>264</v>
      </c>
      <c r="X37">
        <v>14.7</v>
      </c>
      <c r="Y37" s="35">
        <v>1.6</v>
      </c>
      <c r="Z37">
        <v>22.2</v>
      </c>
      <c r="AA37">
        <v>26.5</v>
      </c>
      <c r="AB37">
        <v>14.6</v>
      </c>
      <c r="AC37">
        <f t="shared" si="15"/>
        <v>15.919999999999998</v>
      </c>
      <c r="AD37">
        <v>10</v>
      </c>
      <c r="AE37">
        <v>50</v>
      </c>
    </row>
    <row r="38" spans="1:31" x14ac:dyDescent="0.2">
      <c r="A38" s="19">
        <v>39364</v>
      </c>
      <c r="B38" s="18"/>
      <c r="C38" s="18"/>
      <c r="D38" s="18"/>
      <c r="E38" s="18">
        <v>5</v>
      </c>
      <c r="F38" s="18">
        <v>2</v>
      </c>
      <c r="G38" s="18">
        <v>2</v>
      </c>
      <c r="H38" s="18">
        <v>2</v>
      </c>
      <c r="I38" s="18">
        <v>2</v>
      </c>
      <c r="J38" s="18">
        <v>3</v>
      </c>
      <c r="K38" s="18" t="s">
        <v>142</v>
      </c>
      <c r="L38" s="18" t="s">
        <v>185</v>
      </c>
      <c r="M38" s="18" t="s">
        <v>62</v>
      </c>
      <c r="N38" s="18">
        <v>1</v>
      </c>
      <c r="O38" s="18">
        <v>0.35</v>
      </c>
      <c r="P38" s="18">
        <v>7.94</v>
      </c>
      <c r="Q38" s="18">
        <v>7.25</v>
      </c>
      <c r="R38" s="18">
        <v>0.755</v>
      </c>
      <c r="S38" s="18">
        <v>0.126</v>
      </c>
      <c r="T38" s="18"/>
      <c r="U38" s="18">
        <v>3</v>
      </c>
      <c r="AE38">
        <v>50</v>
      </c>
    </row>
    <row r="39" spans="1:31" x14ac:dyDescent="0.2">
      <c r="A39" s="19">
        <v>39378</v>
      </c>
      <c r="B39" s="18"/>
      <c r="C39" s="18"/>
      <c r="D39" s="18"/>
      <c r="E39" s="18" t="s">
        <v>20</v>
      </c>
      <c r="F39" s="18">
        <v>1</v>
      </c>
      <c r="G39" s="18">
        <v>1</v>
      </c>
      <c r="H39" s="18">
        <v>1</v>
      </c>
      <c r="I39" s="18">
        <v>2</v>
      </c>
      <c r="J39" s="18" t="s">
        <v>20</v>
      </c>
      <c r="K39" s="18" t="s">
        <v>142</v>
      </c>
      <c r="L39" s="18" t="s">
        <v>162</v>
      </c>
      <c r="M39" s="18" t="s">
        <v>22</v>
      </c>
      <c r="N39" s="18">
        <v>2</v>
      </c>
      <c r="O39" s="18">
        <v>0.08</v>
      </c>
      <c r="P39" s="18">
        <v>0.61</v>
      </c>
      <c r="Q39" s="18">
        <v>6.76</v>
      </c>
      <c r="R39" s="18">
        <v>3.12</v>
      </c>
      <c r="S39" s="18">
        <v>0.14099999999999999</v>
      </c>
      <c r="T39" s="18"/>
      <c r="U39" s="18">
        <v>2.7</v>
      </c>
      <c r="X39" t="s">
        <v>139</v>
      </c>
    </row>
    <row r="40" spans="1:31" x14ac:dyDescent="0.2">
      <c r="A40" s="19">
        <v>39392</v>
      </c>
      <c r="B40" s="18"/>
      <c r="C40" s="18"/>
      <c r="D40" s="18"/>
      <c r="E40" s="18">
        <v>5</v>
      </c>
      <c r="F40" s="18">
        <v>1</v>
      </c>
      <c r="G40" s="18">
        <v>2</v>
      </c>
      <c r="H40" s="18">
        <v>4</v>
      </c>
      <c r="I40" s="18">
        <v>1</v>
      </c>
      <c r="J40" s="18" t="s">
        <v>20</v>
      </c>
      <c r="K40" s="18" t="s">
        <v>166</v>
      </c>
      <c r="L40" s="18" t="s">
        <v>156</v>
      </c>
      <c r="M40" s="18" t="s">
        <v>32</v>
      </c>
      <c r="N40" s="18">
        <v>2</v>
      </c>
      <c r="O40" s="18">
        <v>0.08</v>
      </c>
      <c r="P40" s="18">
        <v>3.67</v>
      </c>
      <c r="Q40" s="18">
        <v>7.26</v>
      </c>
      <c r="R40" s="18">
        <v>0.68500000000000005</v>
      </c>
      <c r="S40" s="18" t="s">
        <v>20</v>
      </c>
      <c r="T40" s="18"/>
      <c r="U40" s="18">
        <v>12.2</v>
      </c>
      <c r="X40">
        <v>4</v>
      </c>
      <c r="Y40">
        <v>8</v>
      </c>
      <c r="Z40">
        <v>19</v>
      </c>
      <c r="AA40">
        <v>20</v>
      </c>
      <c r="AB40">
        <v>27</v>
      </c>
    </row>
    <row r="41" spans="1:31" x14ac:dyDescent="0.2">
      <c r="A41" s="1">
        <v>39405</v>
      </c>
      <c r="F41" t="s">
        <v>134</v>
      </c>
      <c r="O41" s="18"/>
      <c r="P41" s="18" t="s">
        <v>134</v>
      </c>
      <c r="Q41" s="18"/>
      <c r="R41" s="18"/>
      <c r="S41" s="18"/>
      <c r="T41" s="18"/>
      <c r="U41" s="18"/>
      <c r="W41" t="s">
        <v>261</v>
      </c>
      <c r="X41">
        <v>8.9499999999999993</v>
      </c>
      <c r="Y41">
        <v>8.5399999999999991</v>
      </c>
      <c r="Z41">
        <v>8.84</v>
      </c>
      <c r="AA41">
        <v>9.6</v>
      </c>
      <c r="AC41">
        <f>AVERAGE(X41:AB41)</f>
        <v>8.9824999999999999</v>
      </c>
      <c r="AD41">
        <v>5</v>
      </c>
    </row>
    <row r="42" spans="1:31" x14ac:dyDescent="0.2">
      <c r="A42" s="1">
        <v>39420</v>
      </c>
      <c r="E42">
        <v>5</v>
      </c>
      <c r="F42">
        <v>2</v>
      </c>
      <c r="G42">
        <v>2</v>
      </c>
      <c r="H42">
        <v>3</v>
      </c>
      <c r="I42">
        <v>3</v>
      </c>
      <c r="J42" t="s">
        <v>20</v>
      </c>
      <c r="K42" t="s">
        <v>252</v>
      </c>
      <c r="L42" t="s">
        <v>252</v>
      </c>
      <c r="M42" t="s">
        <v>100</v>
      </c>
      <c r="N42">
        <v>2</v>
      </c>
      <c r="O42" s="18">
        <v>7.0000000000000007E-2</v>
      </c>
      <c r="P42" s="18">
        <v>9.74</v>
      </c>
      <c r="Q42" s="18">
        <v>6.43</v>
      </c>
      <c r="R42" s="18">
        <v>1.0500000000000001E-2</v>
      </c>
      <c r="S42" s="18">
        <v>3.2000000000000001E-2</v>
      </c>
      <c r="T42" s="18"/>
      <c r="U42" s="18">
        <v>1.6</v>
      </c>
      <c r="W42" t="s">
        <v>255</v>
      </c>
      <c r="X42">
        <f>AVERAGE(P3:P4)</f>
        <v>8.49</v>
      </c>
      <c r="Y42">
        <f>AVERAGE(P25:P26)</f>
        <v>8.83</v>
      </c>
      <c r="Z42">
        <f>AVERAGE(P47)</f>
        <v>9.6</v>
      </c>
      <c r="AA42">
        <v>8.32</v>
      </c>
      <c r="AB42">
        <v>7.56</v>
      </c>
      <c r="AC42">
        <f t="shared" ref="AC42:AC50" si="16">AVERAGE(X42:AB42)</f>
        <v>8.56</v>
      </c>
      <c r="AD42">
        <v>5</v>
      </c>
    </row>
    <row r="43" spans="1:31" x14ac:dyDescent="0.2">
      <c r="A43" s="6"/>
      <c r="B43" s="2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2"/>
      <c r="W43" t="s">
        <v>256</v>
      </c>
      <c r="X43">
        <f>AVERAGE(P5)</f>
        <v>8.81</v>
      </c>
      <c r="Y43">
        <f>AVERAGE(P27:P28)</f>
        <v>8.5500000000000007</v>
      </c>
      <c r="Z43">
        <f>AVERAGE(P49:P50)</f>
        <v>10.035</v>
      </c>
      <c r="AA43">
        <f>AVERAGE(P71:P72)</f>
        <v>10.58</v>
      </c>
      <c r="AB43">
        <v>9.5399999999999991</v>
      </c>
      <c r="AC43">
        <f t="shared" si="16"/>
        <v>9.5030000000000001</v>
      </c>
      <c r="AD43">
        <v>5</v>
      </c>
    </row>
    <row r="44" spans="1:31" x14ac:dyDescent="0.2">
      <c r="A44" s="6"/>
      <c r="B44" s="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2"/>
      <c r="W44" t="s">
        <v>257</v>
      </c>
      <c r="X44">
        <f>AVERAGE(P8)</f>
        <v>11.8</v>
      </c>
      <c r="Y44">
        <f>AVERAGE(P29:P30)</f>
        <v>8.495000000000001</v>
      </c>
      <c r="Z44">
        <f>AVERAGE(P51:P52)</f>
        <v>9.9349999999999987</v>
      </c>
      <c r="AA44">
        <f>AVERAGE(P73:P74)</f>
        <v>13.115</v>
      </c>
      <c r="AB44">
        <v>10</v>
      </c>
      <c r="AC44">
        <f t="shared" si="16"/>
        <v>10.669</v>
      </c>
      <c r="AD44">
        <v>5</v>
      </c>
    </row>
    <row r="45" spans="1:31" x14ac:dyDescent="0.2">
      <c r="A45" s="6"/>
      <c r="B45" s="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2"/>
      <c r="W45" t="s">
        <v>258</v>
      </c>
      <c r="X45">
        <v>9.7100000000000009</v>
      </c>
      <c r="Y45">
        <f>AVERAGE(P31:P33)</f>
        <v>9.9500000000000011</v>
      </c>
      <c r="Z45">
        <v>13.82</v>
      </c>
      <c r="AA45">
        <f>AVERAGE(P75:P77)</f>
        <v>11.28</v>
      </c>
      <c r="AB45">
        <v>9.08</v>
      </c>
      <c r="AC45">
        <f t="shared" si="16"/>
        <v>10.768000000000001</v>
      </c>
      <c r="AD45">
        <v>5</v>
      </c>
    </row>
    <row r="46" spans="1:31" x14ac:dyDescent="0.2">
      <c r="A46" s="17">
        <v>39168</v>
      </c>
      <c r="B46" s="18" t="s">
        <v>66</v>
      </c>
      <c r="C46" s="18" t="s">
        <v>67</v>
      </c>
      <c r="D46" s="18" t="s">
        <v>68</v>
      </c>
      <c r="E46" s="18">
        <v>2</v>
      </c>
      <c r="F46" s="18">
        <v>2</v>
      </c>
      <c r="G46" s="18">
        <v>2</v>
      </c>
      <c r="H46" s="18">
        <v>1</v>
      </c>
      <c r="I46" s="18">
        <v>3</v>
      </c>
      <c r="J46" s="18">
        <v>3</v>
      </c>
      <c r="K46" s="18" t="s">
        <v>149</v>
      </c>
      <c r="L46" s="18" t="s">
        <v>153</v>
      </c>
      <c r="M46" s="18" t="s">
        <v>97</v>
      </c>
      <c r="N46" s="18">
        <v>1</v>
      </c>
      <c r="O46" s="18">
        <v>0.08</v>
      </c>
      <c r="P46" s="18">
        <v>8.84</v>
      </c>
      <c r="Q46" s="18">
        <v>5.97</v>
      </c>
      <c r="R46" s="18">
        <v>6.03</v>
      </c>
      <c r="S46" s="18">
        <v>0.376</v>
      </c>
      <c r="T46" s="18"/>
      <c r="U46" s="18">
        <v>11.7</v>
      </c>
      <c r="W46" t="s">
        <v>262</v>
      </c>
      <c r="X46">
        <f>AVERAGE(P12:P13)</f>
        <v>9.5649999999999995</v>
      </c>
      <c r="Y46">
        <f>AVERAGE(P34:P35)</f>
        <v>7.27</v>
      </c>
      <c r="Z46">
        <f>AVERAGE(P56:P57)</f>
        <v>8.66</v>
      </c>
      <c r="AA46">
        <f>AVERAGE(P78:P79)</f>
        <v>6.8550000000000004</v>
      </c>
      <c r="AB46">
        <v>6.3250000000000002</v>
      </c>
      <c r="AC46">
        <f t="shared" si="16"/>
        <v>7.7350000000000012</v>
      </c>
      <c r="AD46">
        <v>5</v>
      </c>
    </row>
    <row r="47" spans="1:31" x14ac:dyDescent="0.2">
      <c r="A47" s="17">
        <v>39182</v>
      </c>
      <c r="B47" s="18"/>
      <c r="C47" s="18"/>
      <c r="D47" s="18"/>
      <c r="E47" s="18">
        <v>3</v>
      </c>
      <c r="F47" s="18">
        <v>2</v>
      </c>
      <c r="G47" s="18">
        <v>1</v>
      </c>
      <c r="H47" s="18">
        <v>1</v>
      </c>
      <c r="I47" s="18">
        <v>3</v>
      </c>
      <c r="J47" s="18">
        <v>2</v>
      </c>
      <c r="K47" s="18" t="s">
        <v>172</v>
      </c>
      <c r="L47" s="18" t="s">
        <v>173</v>
      </c>
      <c r="M47" s="18" t="s">
        <v>174</v>
      </c>
      <c r="N47" s="18">
        <v>2</v>
      </c>
      <c r="O47" s="18">
        <v>0.09</v>
      </c>
      <c r="P47" s="18">
        <v>9.6</v>
      </c>
      <c r="Q47" s="18">
        <v>5.85</v>
      </c>
      <c r="R47" s="18">
        <v>10.199999999999999</v>
      </c>
      <c r="S47" s="18" t="s">
        <v>175</v>
      </c>
      <c r="T47" s="18"/>
      <c r="U47" s="18">
        <v>11.9</v>
      </c>
      <c r="W47" t="s">
        <v>259</v>
      </c>
      <c r="X47">
        <v>6.5</v>
      </c>
      <c r="Y47" s="38">
        <f>AVERAGE(P36)</f>
        <v>2.4900000000000002</v>
      </c>
      <c r="AA47" s="38">
        <f>AVERAGE(P80)</f>
        <v>3.08</v>
      </c>
      <c r="AB47" s="38">
        <v>1.01</v>
      </c>
      <c r="AC47">
        <f t="shared" si="16"/>
        <v>3.27</v>
      </c>
      <c r="AD47">
        <v>5</v>
      </c>
    </row>
    <row r="48" spans="1:31" x14ac:dyDescent="0.2">
      <c r="A48" s="17">
        <v>39196</v>
      </c>
      <c r="B48" s="18"/>
      <c r="C48" s="18" t="s">
        <v>188</v>
      </c>
      <c r="D48" s="18"/>
      <c r="E48" s="18" t="s">
        <v>20</v>
      </c>
      <c r="F48" s="18" t="s">
        <v>20</v>
      </c>
      <c r="G48" s="18" t="s">
        <v>20</v>
      </c>
      <c r="H48" s="18" t="s">
        <v>20</v>
      </c>
      <c r="I48" s="18" t="s">
        <v>20</v>
      </c>
      <c r="J48" s="18" t="s">
        <v>20</v>
      </c>
      <c r="K48" s="18" t="s">
        <v>20</v>
      </c>
      <c r="L48" s="18" t="s">
        <v>20</v>
      </c>
      <c r="M48" s="18" t="s">
        <v>20</v>
      </c>
      <c r="N48" s="18" t="s">
        <v>20</v>
      </c>
      <c r="O48" s="18">
        <v>0.08</v>
      </c>
      <c r="P48" s="18" t="s">
        <v>20</v>
      </c>
      <c r="Q48" s="18">
        <v>6.4</v>
      </c>
      <c r="R48" s="18">
        <v>3.79</v>
      </c>
      <c r="S48" s="18">
        <v>0.375</v>
      </c>
      <c r="T48" s="18"/>
      <c r="U48" s="18">
        <v>12</v>
      </c>
      <c r="W48" t="s">
        <v>260</v>
      </c>
      <c r="X48">
        <f>AVERAGE(P16:P17)</f>
        <v>7.13</v>
      </c>
      <c r="Y48">
        <f>AVERAGE(P38:P39)</f>
        <v>4.2750000000000004</v>
      </c>
      <c r="Z48">
        <f>AVERAGE(P60:P61)</f>
        <v>3.8050000000000002</v>
      </c>
      <c r="AA48" s="38">
        <v>0.91</v>
      </c>
      <c r="AB48" s="38">
        <v>8.49</v>
      </c>
      <c r="AC48">
        <f t="shared" si="16"/>
        <v>4.9219999999999997</v>
      </c>
      <c r="AD48">
        <v>5</v>
      </c>
    </row>
    <row r="49" spans="1:30" x14ac:dyDescent="0.2">
      <c r="A49" s="17">
        <v>39210</v>
      </c>
      <c r="B49" s="18"/>
      <c r="C49" s="18"/>
      <c r="D49" s="18" t="s">
        <v>196</v>
      </c>
      <c r="E49" s="18">
        <v>2</v>
      </c>
      <c r="F49" s="18">
        <v>2</v>
      </c>
      <c r="G49" s="18">
        <v>3</v>
      </c>
      <c r="H49" s="18">
        <v>1</v>
      </c>
      <c r="I49" s="18">
        <v>2</v>
      </c>
      <c r="J49" s="18">
        <v>8</v>
      </c>
      <c r="K49" s="18" t="s">
        <v>187</v>
      </c>
      <c r="L49" s="18" t="s">
        <v>157</v>
      </c>
      <c r="M49" s="18" t="s">
        <v>107</v>
      </c>
      <c r="N49" s="18" t="s">
        <v>20</v>
      </c>
      <c r="O49" s="18">
        <v>0.1</v>
      </c>
      <c r="P49" s="18">
        <v>9.1</v>
      </c>
      <c r="Q49" s="18">
        <v>6.97</v>
      </c>
      <c r="R49" s="18">
        <v>6.18</v>
      </c>
      <c r="S49" s="18">
        <v>0.22600000000000001</v>
      </c>
      <c r="T49" s="18"/>
      <c r="U49" s="18">
        <v>29.1</v>
      </c>
      <c r="W49" t="s">
        <v>263</v>
      </c>
      <c r="X49">
        <f>AVERAGE(P18:P19)</f>
        <v>11.935</v>
      </c>
      <c r="Y49">
        <f>AVERAGE(P40)</f>
        <v>3.67</v>
      </c>
      <c r="Z49">
        <f>AVERAGE(P62)</f>
        <v>6.87</v>
      </c>
      <c r="AA49">
        <f>AVERAGE(P84:P85)</f>
        <v>15.649999999999999</v>
      </c>
      <c r="AB49">
        <v>6.0250000000000004</v>
      </c>
      <c r="AC49">
        <f t="shared" si="16"/>
        <v>8.83</v>
      </c>
      <c r="AD49">
        <v>5</v>
      </c>
    </row>
    <row r="50" spans="1:30" x14ac:dyDescent="0.2">
      <c r="A50" s="17">
        <v>39224</v>
      </c>
      <c r="B50" s="18"/>
      <c r="C50" s="18"/>
      <c r="D50" s="18" t="s">
        <v>68</v>
      </c>
      <c r="E50" s="18">
        <v>3</v>
      </c>
      <c r="F50" s="18">
        <v>2</v>
      </c>
      <c r="G50" s="18">
        <v>2</v>
      </c>
      <c r="H50" s="18">
        <v>2</v>
      </c>
      <c r="I50" s="18">
        <v>3</v>
      </c>
      <c r="J50" s="18">
        <v>3</v>
      </c>
      <c r="K50" s="18" t="s">
        <v>155</v>
      </c>
      <c r="L50" s="18" t="s">
        <v>185</v>
      </c>
      <c r="M50" s="18" t="s">
        <v>51</v>
      </c>
      <c r="N50" s="18">
        <v>1</v>
      </c>
      <c r="O50" s="18">
        <v>0.1</v>
      </c>
      <c r="P50" s="18">
        <v>10.97</v>
      </c>
      <c r="Q50" s="18">
        <v>7.29</v>
      </c>
      <c r="R50" s="18">
        <v>6.49</v>
      </c>
      <c r="S50" s="18">
        <v>0.13900000000000001</v>
      </c>
      <c r="T50" s="18"/>
      <c r="U50" s="18">
        <v>57.8</v>
      </c>
      <c r="W50" t="s">
        <v>264</v>
      </c>
      <c r="X50">
        <v>7.82</v>
      </c>
      <c r="Y50">
        <v>9.74</v>
      </c>
      <c r="Z50">
        <v>9.27</v>
      </c>
      <c r="AA50">
        <v>10.98</v>
      </c>
      <c r="AB50">
        <v>9.2899999999999991</v>
      </c>
      <c r="AC50">
        <f t="shared" si="16"/>
        <v>9.42</v>
      </c>
      <c r="AD50">
        <v>5</v>
      </c>
    </row>
    <row r="51" spans="1:30" x14ac:dyDescent="0.2">
      <c r="A51" s="17">
        <v>39238</v>
      </c>
      <c r="B51" s="18"/>
      <c r="C51" s="18"/>
      <c r="D51" s="18" t="s">
        <v>69</v>
      </c>
      <c r="E51" s="18">
        <v>2</v>
      </c>
      <c r="F51" s="18">
        <v>3</v>
      </c>
      <c r="G51" s="18">
        <v>1</v>
      </c>
      <c r="H51" s="18">
        <v>4</v>
      </c>
      <c r="I51" s="18"/>
      <c r="J51" s="18">
        <v>5</v>
      </c>
      <c r="K51" s="18" t="s">
        <v>155</v>
      </c>
      <c r="L51" s="18" t="s">
        <v>185</v>
      </c>
      <c r="M51" s="18" t="s">
        <v>106</v>
      </c>
      <c r="N51" s="18">
        <v>1</v>
      </c>
      <c r="O51" s="18">
        <v>0.11</v>
      </c>
      <c r="P51" s="18">
        <v>9.25</v>
      </c>
      <c r="Q51" s="18">
        <v>6.55</v>
      </c>
      <c r="R51" s="18">
        <v>5.33</v>
      </c>
      <c r="S51" s="18">
        <v>0.192</v>
      </c>
      <c r="T51" s="18"/>
      <c r="U51" s="18">
        <v>39.1</v>
      </c>
    </row>
    <row r="52" spans="1:30" x14ac:dyDescent="0.2">
      <c r="A52" s="17">
        <v>39252</v>
      </c>
      <c r="B52" s="18"/>
      <c r="C52" s="18"/>
      <c r="D52" s="18" t="s">
        <v>68</v>
      </c>
      <c r="E52" s="18">
        <v>2</v>
      </c>
      <c r="F52" s="18">
        <v>1</v>
      </c>
      <c r="G52" s="18">
        <v>1</v>
      </c>
      <c r="H52" s="18">
        <v>1</v>
      </c>
      <c r="I52" s="18">
        <v>1</v>
      </c>
      <c r="J52" s="18">
        <v>5</v>
      </c>
      <c r="K52" s="18" t="s">
        <v>151</v>
      </c>
      <c r="L52" s="18" t="s">
        <v>140</v>
      </c>
      <c r="M52" s="18" t="s">
        <v>21</v>
      </c>
      <c r="N52" s="18">
        <v>2</v>
      </c>
      <c r="O52" s="18">
        <v>0.24</v>
      </c>
      <c r="P52" s="18">
        <v>10.62</v>
      </c>
      <c r="Q52" s="18">
        <v>7.4</v>
      </c>
      <c r="R52" s="18">
        <v>3.73</v>
      </c>
      <c r="S52" s="18">
        <v>0.108</v>
      </c>
      <c r="T52" s="18"/>
      <c r="U52" s="18">
        <v>43</v>
      </c>
      <c r="X52" t="s">
        <v>271</v>
      </c>
    </row>
    <row r="53" spans="1:30" x14ac:dyDescent="0.2">
      <c r="A53" s="19">
        <v>39268</v>
      </c>
      <c r="B53" s="18"/>
      <c r="C53" s="18"/>
      <c r="D53" s="18"/>
      <c r="E53" s="18"/>
      <c r="F53" s="18" t="s">
        <v>134</v>
      </c>
      <c r="G53" s="18"/>
      <c r="H53" s="18"/>
      <c r="I53" s="18"/>
      <c r="J53" s="18"/>
      <c r="K53" s="18"/>
      <c r="L53" s="18"/>
      <c r="M53" s="18"/>
      <c r="N53" s="18"/>
      <c r="O53" s="18"/>
      <c r="P53" s="18" t="s">
        <v>134</v>
      </c>
      <c r="Q53" s="18"/>
      <c r="R53" s="18"/>
      <c r="S53" s="18"/>
      <c r="T53" s="18"/>
      <c r="U53" s="18"/>
      <c r="X53">
        <v>4</v>
      </c>
      <c r="Y53">
        <v>8</v>
      </c>
      <c r="Z53">
        <v>19</v>
      </c>
      <c r="AA53">
        <v>20</v>
      </c>
      <c r="AB53">
        <v>27</v>
      </c>
      <c r="AC53" t="s">
        <v>272</v>
      </c>
    </row>
    <row r="54" spans="1:30" x14ac:dyDescent="0.2">
      <c r="A54" s="19">
        <v>39282</v>
      </c>
      <c r="B54" s="18"/>
      <c r="C54" s="18"/>
      <c r="D54" s="18" t="s">
        <v>227</v>
      </c>
      <c r="E54" s="18">
        <v>4</v>
      </c>
      <c r="F54" s="18">
        <v>1</v>
      </c>
      <c r="G54" s="18">
        <v>1</v>
      </c>
      <c r="H54" s="18">
        <v>3</v>
      </c>
      <c r="I54" s="18">
        <v>1</v>
      </c>
      <c r="J54" s="18">
        <v>6</v>
      </c>
      <c r="K54" s="18" t="s">
        <v>228</v>
      </c>
      <c r="L54" s="18" t="s">
        <v>209</v>
      </c>
      <c r="M54" s="18" t="s">
        <v>28</v>
      </c>
      <c r="N54" s="18">
        <v>1</v>
      </c>
      <c r="O54" s="18">
        <v>0.18</v>
      </c>
      <c r="P54" s="18">
        <v>13.82</v>
      </c>
      <c r="Q54" s="18">
        <v>8.85</v>
      </c>
      <c r="R54" s="18">
        <v>8.18</v>
      </c>
      <c r="S54" s="18">
        <v>7.0000000000000007E-2</v>
      </c>
      <c r="T54" s="18"/>
      <c r="U54" s="18">
        <v>42</v>
      </c>
      <c r="W54" t="s">
        <v>261</v>
      </c>
      <c r="X54" s="35">
        <v>36</v>
      </c>
      <c r="Y54">
        <v>9</v>
      </c>
      <c r="Z54">
        <v>15</v>
      </c>
      <c r="AA54">
        <v>21</v>
      </c>
      <c r="AC54">
        <f>AVERAGE(X54:AB54)</f>
        <v>20.25</v>
      </c>
      <c r="AD54">
        <v>36</v>
      </c>
    </row>
    <row r="55" spans="1:30" x14ac:dyDescent="0.2">
      <c r="A55" s="19">
        <v>39294</v>
      </c>
      <c r="B55" s="18"/>
      <c r="C55" s="18"/>
      <c r="D55" s="18"/>
      <c r="E55" s="18"/>
      <c r="F55" s="18" t="s">
        <v>134</v>
      </c>
      <c r="G55" s="18"/>
      <c r="H55" s="18"/>
      <c r="I55" s="18"/>
      <c r="J55" s="18"/>
      <c r="K55" s="18"/>
      <c r="L55" s="18"/>
      <c r="M55" s="18"/>
      <c r="N55" s="18"/>
      <c r="O55" s="18"/>
      <c r="P55" s="18" t="s">
        <v>134</v>
      </c>
      <c r="Q55" s="18"/>
      <c r="R55" s="18"/>
      <c r="S55" s="18"/>
      <c r="T55" s="18"/>
      <c r="U55" s="18"/>
      <c r="W55" t="s">
        <v>255</v>
      </c>
      <c r="X55" s="35">
        <v>37.5</v>
      </c>
      <c r="Y55">
        <v>13</v>
      </c>
      <c r="Z55">
        <v>42</v>
      </c>
      <c r="AA55">
        <v>21</v>
      </c>
      <c r="AB55">
        <v>27</v>
      </c>
      <c r="AC55">
        <f t="shared" ref="AC55:AC63" si="17">AVERAGE(X55:AB55)</f>
        <v>28.1</v>
      </c>
      <c r="AD55">
        <v>36</v>
      </c>
    </row>
    <row r="56" spans="1:30" x14ac:dyDescent="0.2">
      <c r="A56" s="19">
        <v>39308</v>
      </c>
      <c r="B56" s="18"/>
      <c r="C56" s="18"/>
      <c r="D56" s="18" t="s">
        <v>68</v>
      </c>
      <c r="E56" s="18">
        <v>1</v>
      </c>
      <c r="F56" s="18">
        <v>2</v>
      </c>
      <c r="G56" s="18">
        <v>1</v>
      </c>
      <c r="H56" s="18">
        <v>2</v>
      </c>
      <c r="I56" s="18">
        <v>2</v>
      </c>
      <c r="J56" s="18">
        <v>3</v>
      </c>
      <c r="K56" s="18" t="s">
        <v>151</v>
      </c>
      <c r="L56" s="18" t="s">
        <v>150</v>
      </c>
      <c r="M56" s="18" t="s">
        <v>97</v>
      </c>
      <c r="N56" s="18">
        <v>1</v>
      </c>
      <c r="O56" s="18">
        <v>0.38</v>
      </c>
      <c r="P56" s="18">
        <v>11.96</v>
      </c>
      <c r="Q56" s="18">
        <v>7.49</v>
      </c>
      <c r="R56" s="18">
        <v>1.52</v>
      </c>
      <c r="S56" s="18">
        <v>0.14899999999999999</v>
      </c>
      <c r="T56" s="18"/>
      <c r="U56" s="18">
        <v>71.3</v>
      </c>
      <c r="W56" t="s">
        <v>256</v>
      </c>
      <c r="X56">
        <v>33</v>
      </c>
      <c r="Y56">
        <v>29</v>
      </c>
      <c r="Z56">
        <v>18.5</v>
      </c>
      <c r="AA56">
        <v>18</v>
      </c>
      <c r="AB56">
        <v>27</v>
      </c>
      <c r="AC56">
        <f t="shared" si="17"/>
        <v>25.1</v>
      </c>
      <c r="AD56">
        <v>36</v>
      </c>
    </row>
    <row r="57" spans="1:30" x14ac:dyDescent="0.2">
      <c r="A57" s="19">
        <v>39322</v>
      </c>
      <c r="B57" s="18"/>
      <c r="C57" s="18"/>
      <c r="D57" s="18"/>
      <c r="E57" s="18">
        <v>2</v>
      </c>
      <c r="F57" s="18">
        <v>1</v>
      </c>
      <c r="G57" s="18">
        <v>1</v>
      </c>
      <c r="H57" s="18">
        <v>1</v>
      </c>
      <c r="I57" s="18">
        <v>1</v>
      </c>
      <c r="J57" s="18">
        <v>2</v>
      </c>
      <c r="K57" s="18" t="s">
        <v>150</v>
      </c>
      <c r="L57" s="18" t="s">
        <v>150</v>
      </c>
      <c r="M57" s="18" t="s">
        <v>21</v>
      </c>
      <c r="N57" s="18">
        <v>2</v>
      </c>
      <c r="O57" s="18">
        <v>0.23</v>
      </c>
      <c r="P57" s="18">
        <v>5.36</v>
      </c>
      <c r="Q57" s="18">
        <v>9.75</v>
      </c>
      <c r="R57" s="18">
        <v>1.53</v>
      </c>
      <c r="S57" s="18">
        <v>6.5000000000000002E-2</v>
      </c>
      <c r="T57" s="18"/>
      <c r="U57" s="18">
        <v>61.7</v>
      </c>
      <c r="W57" t="s">
        <v>257</v>
      </c>
      <c r="X57">
        <v>42</v>
      </c>
      <c r="Y57">
        <v>32.5</v>
      </c>
      <c r="Z57">
        <v>25</v>
      </c>
      <c r="AA57">
        <v>21</v>
      </c>
      <c r="AB57">
        <v>21</v>
      </c>
      <c r="AC57">
        <f t="shared" si="17"/>
        <v>28.3</v>
      </c>
      <c r="AD57">
        <v>36</v>
      </c>
    </row>
    <row r="58" spans="1:30" x14ac:dyDescent="0.2">
      <c r="A58" s="19">
        <v>39336</v>
      </c>
      <c r="B58" s="18"/>
      <c r="C58" s="18"/>
      <c r="D58" s="18"/>
      <c r="E58" s="18"/>
      <c r="F58" s="18" t="s">
        <v>134</v>
      </c>
      <c r="G58" s="18"/>
      <c r="H58" s="18"/>
      <c r="I58" s="18"/>
      <c r="J58" s="18"/>
      <c r="K58" s="18"/>
      <c r="L58" s="18"/>
      <c r="M58" s="18"/>
      <c r="N58" s="18"/>
      <c r="O58" s="18"/>
      <c r="P58" s="18" t="s">
        <v>134</v>
      </c>
      <c r="Q58" s="18"/>
      <c r="R58" s="18"/>
      <c r="S58" s="18"/>
      <c r="T58" s="18"/>
      <c r="U58" s="18"/>
      <c r="W58" t="s">
        <v>258</v>
      </c>
      <c r="X58">
        <v>27</v>
      </c>
      <c r="Y58">
        <v>30.3</v>
      </c>
      <c r="Z58">
        <v>21</v>
      </c>
      <c r="AA58">
        <v>13.5</v>
      </c>
      <c r="AB58">
        <v>24</v>
      </c>
      <c r="AC58">
        <f t="shared" si="17"/>
        <v>23.16</v>
      </c>
      <c r="AD58">
        <v>36</v>
      </c>
    </row>
    <row r="59" spans="1:30" x14ac:dyDescent="0.2">
      <c r="A59" s="19">
        <v>39350</v>
      </c>
      <c r="B59" s="18"/>
      <c r="C59" s="18"/>
      <c r="D59" s="18" t="s">
        <v>227</v>
      </c>
      <c r="E59" s="18">
        <v>4</v>
      </c>
      <c r="F59" s="18">
        <v>2</v>
      </c>
      <c r="G59" s="18">
        <v>1</v>
      </c>
      <c r="H59" s="18">
        <v>1</v>
      </c>
      <c r="I59" s="18">
        <v>2</v>
      </c>
      <c r="J59" s="18">
        <v>3</v>
      </c>
      <c r="K59" s="18" t="s">
        <v>142</v>
      </c>
      <c r="L59" s="18" t="s">
        <v>187</v>
      </c>
      <c r="M59" s="18" t="s">
        <v>239</v>
      </c>
      <c r="N59" s="18">
        <v>1</v>
      </c>
      <c r="O59" s="18">
        <v>1.27</v>
      </c>
      <c r="P59" s="18" t="s">
        <v>20</v>
      </c>
      <c r="Q59" s="18">
        <v>7.26</v>
      </c>
      <c r="R59" s="18">
        <v>1.1100000000000001</v>
      </c>
      <c r="S59" s="18">
        <v>6.3E-2</v>
      </c>
      <c r="T59" s="18"/>
      <c r="U59" s="18">
        <v>95.9</v>
      </c>
      <c r="W59" t="s">
        <v>262</v>
      </c>
      <c r="X59">
        <v>27</v>
      </c>
      <c r="Y59">
        <v>31.5</v>
      </c>
      <c r="Z59">
        <v>22.5</v>
      </c>
      <c r="AA59">
        <v>13.5</v>
      </c>
      <c r="AB59">
        <v>17.5</v>
      </c>
      <c r="AC59">
        <f t="shared" si="17"/>
        <v>22.4</v>
      </c>
      <c r="AD59">
        <v>36</v>
      </c>
    </row>
    <row r="60" spans="1:30" x14ac:dyDescent="0.2">
      <c r="A60" s="19">
        <v>39364</v>
      </c>
      <c r="B60" s="18"/>
      <c r="C60" s="18"/>
      <c r="D60" s="18" t="s">
        <v>69</v>
      </c>
      <c r="E60" s="18">
        <v>2</v>
      </c>
      <c r="F60" s="18">
        <v>1</v>
      </c>
      <c r="G60" s="18">
        <v>1</v>
      </c>
      <c r="H60" s="18">
        <v>1</v>
      </c>
      <c r="I60" s="18">
        <v>1</v>
      </c>
      <c r="J60" s="18">
        <v>7</v>
      </c>
      <c r="K60" s="18" t="s">
        <v>169</v>
      </c>
      <c r="L60" s="18" t="s">
        <v>187</v>
      </c>
      <c r="M60" s="18" t="s">
        <v>23</v>
      </c>
      <c r="N60" s="18">
        <v>1</v>
      </c>
      <c r="O60" s="18">
        <v>0.85</v>
      </c>
      <c r="P60" s="18">
        <v>7.24</v>
      </c>
      <c r="Q60" s="18">
        <v>7.26</v>
      </c>
      <c r="R60" s="18">
        <v>0.71099999999999997</v>
      </c>
      <c r="S60" s="18">
        <v>0.30299999999999999</v>
      </c>
      <c r="T60" s="18"/>
      <c r="U60" s="18">
        <v>58</v>
      </c>
      <c r="W60" t="s">
        <v>259</v>
      </c>
      <c r="X60">
        <v>30</v>
      </c>
      <c r="Y60">
        <v>25.5</v>
      </c>
      <c r="Z60">
        <v>17</v>
      </c>
      <c r="AA60">
        <v>14.5</v>
      </c>
      <c r="AB60">
        <v>25</v>
      </c>
      <c r="AC60">
        <f t="shared" si="17"/>
        <v>22.4</v>
      </c>
      <c r="AD60">
        <v>36</v>
      </c>
    </row>
    <row r="61" spans="1:30" x14ac:dyDescent="0.2">
      <c r="A61" s="19">
        <v>39378</v>
      </c>
      <c r="B61" s="18"/>
      <c r="C61" s="18"/>
      <c r="D61" s="18" t="s">
        <v>68</v>
      </c>
      <c r="E61" s="18">
        <v>1</v>
      </c>
      <c r="F61" s="18">
        <v>2</v>
      </c>
      <c r="G61" s="18">
        <v>2</v>
      </c>
      <c r="H61" s="18">
        <v>1</v>
      </c>
      <c r="I61" s="18">
        <v>3</v>
      </c>
      <c r="J61" s="18">
        <v>2</v>
      </c>
      <c r="K61" s="18" t="s">
        <v>149</v>
      </c>
      <c r="L61" s="18" t="s">
        <v>162</v>
      </c>
      <c r="M61" s="18" t="s">
        <v>51</v>
      </c>
      <c r="N61" s="18">
        <v>1</v>
      </c>
      <c r="O61" s="18">
        <v>1.365</v>
      </c>
      <c r="P61" s="18">
        <v>0.37</v>
      </c>
      <c r="Q61" s="18">
        <v>7.24</v>
      </c>
      <c r="R61" s="18">
        <v>1.71</v>
      </c>
      <c r="S61" s="18">
        <v>0.08</v>
      </c>
      <c r="T61" s="18"/>
      <c r="U61" s="18">
        <v>48.1</v>
      </c>
      <c r="W61" t="s">
        <v>260</v>
      </c>
      <c r="X61">
        <v>27</v>
      </c>
      <c r="Y61">
        <v>20</v>
      </c>
      <c r="Z61">
        <v>21</v>
      </c>
      <c r="AA61">
        <v>15</v>
      </c>
      <c r="AB61">
        <v>24</v>
      </c>
      <c r="AC61">
        <f t="shared" si="17"/>
        <v>21.4</v>
      </c>
      <c r="AD61">
        <v>36</v>
      </c>
    </row>
    <row r="62" spans="1:30" x14ac:dyDescent="0.2">
      <c r="A62" s="19">
        <v>39392</v>
      </c>
      <c r="B62" s="18"/>
      <c r="C62" s="18"/>
      <c r="D62" s="18"/>
      <c r="E62" s="18">
        <v>2</v>
      </c>
      <c r="F62" s="18">
        <v>2</v>
      </c>
      <c r="G62" s="18">
        <v>1</v>
      </c>
      <c r="H62" s="18">
        <v>4</v>
      </c>
      <c r="I62" s="18">
        <v>2</v>
      </c>
      <c r="J62" s="18">
        <v>2</v>
      </c>
      <c r="K62" s="18" t="s">
        <v>167</v>
      </c>
      <c r="L62" s="18" t="s">
        <v>163</v>
      </c>
      <c r="M62" s="18" t="s">
        <v>174</v>
      </c>
      <c r="N62" s="18">
        <v>1</v>
      </c>
      <c r="O62" s="18">
        <v>1.02</v>
      </c>
      <c r="P62" s="18">
        <v>6.87</v>
      </c>
      <c r="Q62" s="18">
        <v>48.31</v>
      </c>
      <c r="R62" s="18">
        <v>0.85199999999999998</v>
      </c>
      <c r="S62" s="18" t="s">
        <v>20</v>
      </c>
      <c r="T62" s="18"/>
      <c r="U62" s="18">
        <v>39.4</v>
      </c>
      <c r="W62" t="s">
        <v>263</v>
      </c>
      <c r="X62">
        <v>35.5</v>
      </c>
      <c r="Y62">
        <v>33</v>
      </c>
      <c r="Z62" s="35">
        <v>42</v>
      </c>
      <c r="AA62">
        <v>16.5</v>
      </c>
      <c r="AB62">
        <v>36</v>
      </c>
      <c r="AC62">
        <f t="shared" si="17"/>
        <v>32.6</v>
      </c>
      <c r="AD62">
        <v>36</v>
      </c>
    </row>
    <row r="63" spans="1:30" x14ac:dyDescent="0.2">
      <c r="A63" s="19">
        <v>39405</v>
      </c>
      <c r="B63" s="18"/>
      <c r="C63" s="18"/>
      <c r="D63" s="18"/>
      <c r="E63" s="18"/>
      <c r="F63" s="18" t="s">
        <v>134</v>
      </c>
      <c r="G63" s="18"/>
      <c r="H63" s="18"/>
      <c r="I63" s="18"/>
      <c r="J63" s="18"/>
      <c r="K63" s="18"/>
      <c r="L63" s="18"/>
      <c r="M63" s="18"/>
      <c r="N63" s="18"/>
      <c r="O63" s="18"/>
      <c r="P63" s="18" t="s">
        <v>134</v>
      </c>
      <c r="Q63" s="18"/>
      <c r="R63" s="18"/>
      <c r="S63" s="18"/>
      <c r="T63" s="18"/>
      <c r="U63" s="18"/>
      <c r="W63" t="s">
        <v>264</v>
      </c>
      <c r="X63" s="35">
        <v>36</v>
      </c>
      <c r="Y63">
        <v>28</v>
      </c>
      <c r="Z63">
        <v>30</v>
      </c>
      <c r="AA63">
        <v>21</v>
      </c>
      <c r="AB63">
        <v>30</v>
      </c>
      <c r="AC63">
        <f t="shared" si="17"/>
        <v>29</v>
      </c>
      <c r="AD63">
        <v>36</v>
      </c>
    </row>
    <row r="64" spans="1:30" x14ac:dyDescent="0.2">
      <c r="A64" s="19">
        <v>39420</v>
      </c>
      <c r="B64" s="18"/>
      <c r="C64" s="18"/>
      <c r="D64" s="18" t="s">
        <v>227</v>
      </c>
      <c r="E64" s="18">
        <v>2</v>
      </c>
      <c r="F64" s="18">
        <v>4</v>
      </c>
      <c r="G64" s="18">
        <v>2</v>
      </c>
      <c r="H64" s="18">
        <v>2</v>
      </c>
      <c r="I64" s="18">
        <v>4</v>
      </c>
      <c r="J64" s="18">
        <v>5</v>
      </c>
      <c r="K64" s="18" t="s">
        <v>171</v>
      </c>
      <c r="L64" s="18" t="s">
        <v>249</v>
      </c>
      <c r="M64" s="18" t="s">
        <v>21</v>
      </c>
      <c r="N64" s="18">
        <v>1</v>
      </c>
      <c r="O64" s="18">
        <v>0.98</v>
      </c>
      <c r="P64" s="18">
        <v>9.27</v>
      </c>
      <c r="Q64" s="18">
        <v>6.8</v>
      </c>
      <c r="R64" s="18">
        <v>1.06E-2</v>
      </c>
      <c r="S64" s="18">
        <v>3.5000000000000003E-2</v>
      </c>
      <c r="T64" s="18"/>
      <c r="U64" s="18">
        <v>22.2</v>
      </c>
    </row>
    <row r="65" spans="1:21" x14ac:dyDescent="0.2">
      <c r="A65" s="19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</row>
    <row r="66" spans="1:21" x14ac:dyDescent="0.2">
      <c r="A66" s="6"/>
    </row>
    <row r="67" spans="1:21" x14ac:dyDescent="0.2">
      <c r="A67" s="6"/>
    </row>
    <row r="68" spans="1:21" x14ac:dyDescent="0.2">
      <c r="A68" s="17">
        <v>39168</v>
      </c>
      <c r="B68" s="18" t="s">
        <v>70</v>
      </c>
      <c r="C68" s="18" t="s">
        <v>71</v>
      </c>
      <c r="D68" s="18" t="s">
        <v>217</v>
      </c>
      <c r="E68" s="18">
        <v>1</v>
      </c>
      <c r="F68" s="18">
        <v>2</v>
      </c>
      <c r="G68" s="18">
        <v>2</v>
      </c>
      <c r="H68" s="18">
        <v>1</v>
      </c>
      <c r="I68" s="18">
        <v>2</v>
      </c>
      <c r="J68" s="18">
        <v>7</v>
      </c>
      <c r="K68" s="18" t="s">
        <v>142</v>
      </c>
      <c r="L68" s="18" t="s">
        <v>157</v>
      </c>
      <c r="M68" s="18" t="s">
        <v>28</v>
      </c>
      <c r="N68" s="18">
        <v>1</v>
      </c>
      <c r="O68" s="18">
        <v>0.12</v>
      </c>
      <c r="P68" s="18">
        <v>9.6</v>
      </c>
      <c r="Q68" s="18">
        <v>3.38</v>
      </c>
      <c r="R68" s="18">
        <v>4.4400000000000004</v>
      </c>
      <c r="S68" s="18">
        <v>0.216</v>
      </c>
      <c r="T68" s="18"/>
      <c r="U68" s="18">
        <v>30</v>
      </c>
    </row>
    <row r="69" spans="1:21" x14ac:dyDescent="0.2">
      <c r="A69" s="17">
        <v>39182</v>
      </c>
      <c r="B69" s="18"/>
      <c r="C69" s="18"/>
      <c r="D69" s="18"/>
      <c r="E69" s="18"/>
      <c r="F69" s="18" t="s">
        <v>134</v>
      </c>
      <c r="G69" s="18"/>
      <c r="H69" s="18"/>
      <c r="I69" s="18"/>
      <c r="J69" s="18"/>
      <c r="K69" s="18"/>
      <c r="L69" s="18"/>
      <c r="M69" s="18"/>
      <c r="N69" s="18"/>
      <c r="O69" s="18"/>
      <c r="P69" s="18" t="s">
        <v>134</v>
      </c>
      <c r="Q69" s="18"/>
      <c r="R69" s="18"/>
      <c r="S69" s="18"/>
      <c r="T69" s="18"/>
      <c r="U69" s="18"/>
    </row>
    <row r="70" spans="1:21" x14ac:dyDescent="0.2">
      <c r="A70" s="17">
        <v>39196</v>
      </c>
      <c r="B70" s="18"/>
      <c r="C70" s="18"/>
      <c r="D70" s="18"/>
      <c r="E70" s="18">
        <v>3</v>
      </c>
      <c r="F70" s="18">
        <v>2</v>
      </c>
      <c r="G70" s="18">
        <v>2</v>
      </c>
      <c r="H70" s="18">
        <v>1</v>
      </c>
      <c r="I70" s="18">
        <v>2</v>
      </c>
      <c r="J70" s="18">
        <v>7</v>
      </c>
      <c r="K70" s="18" t="s">
        <v>150</v>
      </c>
      <c r="L70" s="18" t="s">
        <v>155</v>
      </c>
      <c r="M70" s="18" t="s">
        <v>28</v>
      </c>
      <c r="N70" s="18">
        <v>1</v>
      </c>
      <c r="O70" s="18">
        <v>0.05</v>
      </c>
      <c r="P70" s="18">
        <v>8.32</v>
      </c>
      <c r="Q70" s="18">
        <v>6.3</v>
      </c>
      <c r="R70" s="18">
        <v>3.07</v>
      </c>
      <c r="S70" s="18">
        <v>0.21199999999999999</v>
      </c>
      <c r="T70" s="18"/>
      <c r="U70" s="18">
        <v>18.2</v>
      </c>
    </row>
    <row r="71" spans="1:21" x14ac:dyDescent="0.2">
      <c r="A71" s="17">
        <v>39210</v>
      </c>
      <c r="B71" s="18"/>
      <c r="C71" s="18"/>
      <c r="D71" s="18"/>
      <c r="E71" s="18">
        <v>3</v>
      </c>
      <c r="F71" s="18">
        <v>2</v>
      </c>
      <c r="G71" s="18">
        <v>3</v>
      </c>
      <c r="H71" s="18">
        <v>1</v>
      </c>
      <c r="I71" s="18">
        <v>3</v>
      </c>
      <c r="J71" s="18">
        <v>1</v>
      </c>
      <c r="K71" s="18" t="s">
        <v>153</v>
      </c>
      <c r="L71" s="18" t="s">
        <v>143</v>
      </c>
      <c r="M71" s="18" t="s">
        <v>51</v>
      </c>
      <c r="N71" s="18">
        <v>1</v>
      </c>
      <c r="O71" s="18">
        <v>0.15</v>
      </c>
      <c r="P71" s="18">
        <v>9.81</v>
      </c>
      <c r="Q71" s="18">
        <v>7.43</v>
      </c>
      <c r="R71" s="18">
        <v>4.16</v>
      </c>
      <c r="S71" s="18">
        <v>0.27900000000000003</v>
      </c>
      <c r="T71" s="18"/>
      <c r="U71" s="18">
        <v>31.6</v>
      </c>
    </row>
    <row r="72" spans="1:21" x14ac:dyDescent="0.2">
      <c r="A72" s="19">
        <v>39224</v>
      </c>
      <c r="B72" s="18"/>
      <c r="C72" s="18"/>
      <c r="D72" s="18"/>
      <c r="E72" s="18">
        <v>3</v>
      </c>
      <c r="F72" s="18">
        <v>2</v>
      </c>
      <c r="G72" s="18">
        <v>2</v>
      </c>
      <c r="H72" s="18">
        <v>1</v>
      </c>
      <c r="I72" s="18">
        <v>2</v>
      </c>
      <c r="J72" s="18">
        <v>7</v>
      </c>
      <c r="K72" s="18" t="s">
        <v>155</v>
      </c>
      <c r="L72" s="18" t="s">
        <v>155</v>
      </c>
      <c r="M72" s="18" t="s">
        <v>51</v>
      </c>
      <c r="N72" s="18">
        <v>1</v>
      </c>
      <c r="O72" s="18">
        <v>0.09</v>
      </c>
      <c r="P72" s="18">
        <v>11.35</v>
      </c>
      <c r="Q72" s="18">
        <v>7.51</v>
      </c>
      <c r="R72" s="18">
        <v>4.18</v>
      </c>
      <c r="S72" s="18">
        <v>8.5999999999999993E-2</v>
      </c>
      <c r="T72" s="18"/>
      <c r="U72" s="18">
        <v>34.9</v>
      </c>
    </row>
    <row r="73" spans="1:21" x14ac:dyDescent="0.2">
      <c r="A73" s="19">
        <v>39238</v>
      </c>
      <c r="B73" s="18"/>
      <c r="C73" s="18"/>
      <c r="D73" s="18"/>
      <c r="E73" s="18">
        <v>4</v>
      </c>
      <c r="F73" s="18">
        <v>2</v>
      </c>
      <c r="G73" s="18">
        <v>2</v>
      </c>
      <c r="H73" s="18">
        <v>1</v>
      </c>
      <c r="I73" s="18">
        <v>2</v>
      </c>
      <c r="J73" s="18">
        <v>1</v>
      </c>
      <c r="K73" s="18" t="s">
        <v>149</v>
      </c>
      <c r="L73" s="18" t="s">
        <v>187</v>
      </c>
      <c r="M73" s="18" t="s">
        <v>28</v>
      </c>
      <c r="N73" s="18">
        <v>1</v>
      </c>
      <c r="O73" s="18">
        <v>0.08</v>
      </c>
      <c r="P73" s="18">
        <v>14.98</v>
      </c>
      <c r="Q73" s="18">
        <v>7.27</v>
      </c>
      <c r="R73" s="18">
        <v>4.22</v>
      </c>
      <c r="S73" s="18">
        <v>0.122</v>
      </c>
      <c r="T73" s="18"/>
      <c r="U73" s="18">
        <v>32</v>
      </c>
    </row>
    <row r="74" spans="1:21" x14ac:dyDescent="0.2">
      <c r="A74" s="19">
        <v>39252</v>
      </c>
      <c r="B74" s="18"/>
      <c r="C74" s="18"/>
      <c r="D74" s="18"/>
      <c r="E74" s="18">
        <v>3</v>
      </c>
      <c r="F74" s="18">
        <v>1</v>
      </c>
      <c r="G74" s="18">
        <v>2</v>
      </c>
      <c r="H74" s="18">
        <v>1</v>
      </c>
      <c r="I74" s="18">
        <v>1</v>
      </c>
      <c r="J74" s="18" t="s">
        <v>20</v>
      </c>
      <c r="K74" s="18" t="s">
        <v>213</v>
      </c>
      <c r="L74" s="18" t="s">
        <v>150</v>
      </c>
      <c r="M74" s="18" t="s">
        <v>28</v>
      </c>
      <c r="N74" s="18">
        <v>1</v>
      </c>
      <c r="O74" s="18">
        <v>0.13</v>
      </c>
      <c r="P74" s="18">
        <v>11.25</v>
      </c>
      <c r="Q74" s="18">
        <v>7.97</v>
      </c>
      <c r="R74" s="18">
        <v>2.83</v>
      </c>
      <c r="S74" s="18">
        <v>6.0999999999999999E-2</v>
      </c>
      <c r="T74" s="18"/>
      <c r="U74" s="18">
        <v>30.9</v>
      </c>
    </row>
    <row r="75" spans="1:21" x14ac:dyDescent="0.2">
      <c r="A75" s="19">
        <v>39268</v>
      </c>
      <c r="B75" s="18"/>
      <c r="C75" s="18"/>
      <c r="D75" s="18"/>
      <c r="E75" s="18">
        <v>2</v>
      </c>
      <c r="F75" s="18">
        <v>2</v>
      </c>
      <c r="G75" s="18">
        <v>2</v>
      </c>
      <c r="H75" s="18">
        <v>3</v>
      </c>
      <c r="I75" s="18">
        <v>2</v>
      </c>
      <c r="J75" s="18">
        <v>6</v>
      </c>
      <c r="K75" s="18" t="s">
        <v>150</v>
      </c>
      <c r="L75" s="18" t="s">
        <v>187</v>
      </c>
      <c r="M75" s="18" t="s">
        <v>98</v>
      </c>
      <c r="N75" s="18">
        <v>1</v>
      </c>
      <c r="O75" s="18">
        <v>0.11</v>
      </c>
      <c r="P75" s="18">
        <v>11.29</v>
      </c>
      <c r="Q75" s="18">
        <v>7.26</v>
      </c>
      <c r="R75" s="18">
        <v>20</v>
      </c>
      <c r="S75" s="18">
        <v>0.154</v>
      </c>
      <c r="T75" s="18"/>
      <c r="U75" s="18">
        <v>67.7</v>
      </c>
    </row>
    <row r="76" spans="1:21" x14ac:dyDescent="0.2">
      <c r="A76" s="19">
        <v>39282</v>
      </c>
      <c r="B76" s="18"/>
      <c r="C76" s="18"/>
      <c r="D76" s="18"/>
      <c r="E76" s="18"/>
      <c r="F76" s="18" t="s">
        <v>134</v>
      </c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</row>
    <row r="77" spans="1:21" x14ac:dyDescent="0.2">
      <c r="A77" s="19">
        <v>39294</v>
      </c>
      <c r="B77" s="18"/>
      <c r="C77" s="18"/>
      <c r="D77" s="18"/>
      <c r="E77" s="18">
        <v>4</v>
      </c>
      <c r="F77" s="18">
        <v>2</v>
      </c>
      <c r="G77" s="18">
        <v>2</v>
      </c>
      <c r="H77" s="18">
        <v>4</v>
      </c>
      <c r="I77" s="18">
        <v>2</v>
      </c>
      <c r="J77" s="18">
        <v>8</v>
      </c>
      <c r="K77" s="18" t="s">
        <v>150</v>
      </c>
      <c r="L77" s="18" t="s">
        <v>233</v>
      </c>
      <c r="M77" s="18" t="s">
        <v>97</v>
      </c>
      <c r="N77" s="18">
        <v>1</v>
      </c>
      <c r="O77" s="18">
        <v>0.28000000000000003</v>
      </c>
      <c r="P77" s="18">
        <v>11.27</v>
      </c>
      <c r="Q77" s="18">
        <v>7.44</v>
      </c>
      <c r="R77" s="18">
        <v>1.28</v>
      </c>
      <c r="S77" s="18">
        <v>0.13200000000000001</v>
      </c>
      <c r="T77" s="18"/>
      <c r="U77" s="18">
        <v>40.299999999999997</v>
      </c>
    </row>
    <row r="78" spans="1:21" x14ac:dyDescent="0.2">
      <c r="A78" s="19">
        <v>39308</v>
      </c>
      <c r="B78" s="18"/>
      <c r="C78" s="18"/>
      <c r="D78" s="18"/>
      <c r="E78" s="18">
        <v>4</v>
      </c>
      <c r="F78" s="18">
        <v>2</v>
      </c>
      <c r="G78" s="18">
        <v>1</v>
      </c>
      <c r="H78" s="18">
        <v>2</v>
      </c>
      <c r="I78" s="18">
        <v>2</v>
      </c>
      <c r="J78" s="18">
        <v>1</v>
      </c>
      <c r="K78" s="18" t="s">
        <v>142</v>
      </c>
      <c r="L78" s="18" t="s">
        <v>151</v>
      </c>
      <c r="M78" s="18" t="s">
        <v>98</v>
      </c>
      <c r="N78" s="18" t="s">
        <v>20</v>
      </c>
      <c r="O78" s="18">
        <v>0.28000000000000003</v>
      </c>
      <c r="P78" s="18">
        <v>10.4</v>
      </c>
      <c r="Q78" s="18">
        <v>7.47</v>
      </c>
      <c r="R78" s="18">
        <v>0.91900000000000004</v>
      </c>
      <c r="S78" s="18">
        <v>0.111</v>
      </c>
      <c r="T78" s="18"/>
      <c r="U78" s="18">
        <v>65.099999999999994</v>
      </c>
    </row>
    <row r="79" spans="1:21" x14ac:dyDescent="0.2">
      <c r="A79" s="19">
        <v>39322</v>
      </c>
      <c r="B79" s="18"/>
      <c r="C79" s="18"/>
      <c r="D79" s="18"/>
      <c r="E79" s="18">
        <v>1</v>
      </c>
      <c r="F79" s="18">
        <v>2</v>
      </c>
      <c r="G79" s="18">
        <v>1</v>
      </c>
      <c r="H79" s="18">
        <v>1</v>
      </c>
      <c r="I79" s="18">
        <v>2</v>
      </c>
      <c r="J79" s="18">
        <v>2</v>
      </c>
      <c r="K79" s="18" t="s">
        <v>209</v>
      </c>
      <c r="L79" s="18" t="s">
        <v>149</v>
      </c>
      <c r="M79" s="18" t="s">
        <v>97</v>
      </c>
      <c r="N79" s="18">
        <v>1</v>
      </c>
      <c r="O79" s="18">
        <v>0.44</v>
      </c>
      <c r="P79" s="18">
        <v>3.31</v>
      </c>
      <c r="Q79" s="34">
        <v>10.46</v>
      </c>
      <c r="R79" s="18">
        <v>1.19</v>
      </c>
      <c r="S79" s="18">
        <v>4.1000000000000002E-2</v>
      </c>
      <c r="T79" s="18"/>
      <c r="U79" s="18">
        <v>67.7</v>
      </c>
    </row>
    <row r="80" spans="1:21" x14ac:dyDescent="0.2">
      <c r="A80" s="19">
        <v>39336</v>
      </c>
      <c r="B80" s="18"/>
      <c r="C80" s="18"/>
      <c r="D80" s="18"/>
      <c r="E80" s="18">
        <v>1</v>
      </c>
      <c r="F80" s="18">
        <v>2</v>
      </c>
      <c r="G80" s="18">
        <v>2</v>
      </c>
      <c r="H80" s="18">
        <v>5</v>
      </c>
      <c r="I80" s="18">
        <v>1</v>
      </c>
      <c r="J80" s="18" t="s">
        <v>20</v>
      </c>
      <c r="K80" s="18" t="s">
        <v>187</v>
      </c>
      <c r="L80" s="18" t="s">
        <v>151</v>
      </c>
      <c r="M80" s="18" t="s">
        <v>97</v>
      </c>
      <c r="N80" s="18">
        <v>1</v>
      </c>
      <c r="O80" s="18">
        <v>0.85</v>
      </c>
      <c r="P80" s="18">
        <v>3.08</v>
      </c>
      <c r="Q80" s="18">
        <v>8.2899999999999991</v>
      </c>
      <c r="R80" s="18">
        <v>1.3</v>
      </c>
      <c r="S80" s="18">
        <v>0.106</v>
      </c>
      <c r="T80" s="18"/>
      <c r="U80" s="18">
        <v>56.1</v>
      </c>
    </row>
    <row r="81" spans="1:21" x14ac:dyDescent="0.2">
      <c r="A81" s="19">
        <v>39350</v>
      </c>
      <c r="B81" s="18"/>
      <c r="C81" s="18"/>
      <c r="D81" s="18"/>
      <c r="E81" s="18">
        <v>4</v>
      </c>
      <c r="F81" s="18">
        <v>2</v>
      </c>
      <c r="G81" s="18">
        <v>1</v>
      </c>
      <c r="H81" s="18">
        <v>1</v>
      </c>
      <c r="I81" s="18">
        <v>2</v>
      </c>
      <c r="J81" s="18">
        <v>7</v>
      </c>
      <c r="K81" s="18" t="s">
        <v>140</v>
      </c>
      <c r="L81" s="18" t="s">
        <v>142</v>
      </c>
      <c r="M81" s="18" t="s">
        <v>51</v>
      </c>
      <c r="N81" s="18">
        <v>1</v>
      </c>
      <c r="O81" s="18">
        <v>1.04</v>
      </c>
      <c r="P81" s="18" t="s">
        <v>20</v>
      </c>
      <c r="Q81" s="18">
        <v>6.9</v>
      </c>
      <c r="R81" s="18">
        <v>1.1399999999999999</v>
      </c>
      <c r="S81" s="18">
        <v>4.9000000000000002E-2</v>
      </c>
      <c r="T81" s="18"/>
      <c r="U81" s="18">
        <v>53.6</v>
      </c>
    </row>
    <row r="82" spans="1:21" x14ac:dyDescent="0.2">
      <c r="A82" s="19">
        <v>39364</v>
      </c>
      <c r="B82" s="18"/>
      <c r="C82" s="18"/>
      <c r="D82" s="18"/>
      <c r="E82" s="18"/>
      <c r="F82" s="18" t="s">
        <v>134</v>
      </c>
      <c r="G82" s="18"/>
      <c r="H82" s="18"/>
      <c r="I82" s="18"/>
      <c r="J82" s="18"/>
      <c r="K82" s="18"/>
      <c r="L82" s="18"/>
      <c r="M82" s="18"/>
      <c r="N82" s="18"/>
      <c r="O82" s="18"/>
      <c r="P82" s="18" t="s">
        <v>134</v>
      </c>
      <c r="Q82" s="18"/>
      <c r="R82" s="18"/>
      <c r="S82" s="18"/>
      <c r="T82" s="18"/>
      <c r="U82" s="18"/>
    </row>
    <row r="83" spans="1:21" x14ac:dyDescent="0.2">
      <c r="A83" s="19">
        <v>39378</v>
      </c>
      <c r="B83" s="18"/>
      <c r="C83" s="18"/>
      <c r="D83" s="18"/>
      <c r="E83" s="18">
        <v>1</v>
      </c>
      <c r="F83" s="18">
        <v>2</v>
      </c>
      <c r="G83" s="18">
        <v>2</v>
      </c>
      <c r="H83" s="18">
        <v>1</v>
      </c>
      <c r="I83" s="18">
        <v>2</v>
      </c>
      <c r="J83" s="18">
        <v>7</v>
      </c>
      <c r="K83" s="18" t="s">
        <v>149</v>
      </c>
      <c r="L83" s="18" t="s">
        <v>155</v>
      </c>
      <c r="M83" s="18" t="s">
        <v>97</v>
      </c>
      <c r="N83" s="18">
        <v>1</v>
      </c>
      <c r="O83" s="18">
        <v>1.35</v>
      </c>
      <c r="P83" s="18">
        <v>0.91</v>
      </c>
      <c r="Q83" s="18">
        <v>7.14</v>
      </c>
      <c r="R83" s="18">
        <v>1.92</v>
      </c>
      <c r="S83" s="18">
        <v>5.8999999999999997E-2</v>
      </c>
      <c r="T83" s="18"/>
      <c r="U83" s="18">
        <v>41.2</v>
      </c>
    </row>
    <row r="84" spans="1:21" x14ac:dyDescent="0.2">
      <c r="A84" s="19">
        <v>39392</v>
      </c>
      <c r="B84" s="18"/>
      <c r="C84" s="18"/>
      <c r="D84" s="18"/>
      <c r="E84" s="18">
        <v>4</v>
      </c>
      <c r="F84" s="18">
        <v>2</v>
      </c>
      <c r="G84" s="18">
        <v>5</v>
      </c>
      <c r="H84" s="18">
        <v>4</v>
      </c>
      <c r="I84" s="18">
        <v>2</v>
      </c>
      <c r="J84" s="18">
        <v>1</v>
      </c>
      <c r="K84" s="18" t="s">
        <v>168</v>
      </c>
      <c r="L84" s="18" t="s">
        <v>152</v>
      </c>
      <c r="M84" s="18" t="s">
        <v>23</v>
      </c>
      <c r="N84" s="18">
        <v>1</v>
      </c>
      <c r="O84" s="18">
        <v>1.1000000000000001</v>
      </c>
      <c r="P84" s="18">
        <v>20.97</v>
      </c>
      <c r="Q84" s="18">
        <v>7</v>
      </c>
      <c r="R84" s="18">
        <v>0.51100000000000001</v>
      </c>
      <c r="S84" s="18" t="s">
        <v>20</v>
      </c>
      <c r="T84" s="18"/>
      <c r="U84" s="18">
        <v>54.9</v>
      </c>
    </row>
    <row r="85" spans="1:21" x14ac:dyDescent="0.2">
      <c r="A85" s="19">
        <v>39405</v>
      </c>
      <c r="B85" s="18"/>
      <c r="C85" s="18"/>
      <c r="D85" s="18"/>
      <c r="E85" s="18">
        <v>3</v>
      </c>
      <c r="F85" s="18">
        <v>2</v>
      </c>
      <c r="G85" s="18">
        <v>2</v>
      </c>
      <c r="H85" s="18">
        <v>2</v>
      </c>
      <c r="I85" s="18">
        <v>2</v>
      </c>
      <c r="J85" s="18">
        <v>1</v>
      </c>
      <c r="K85" s="18" t="s">
        <v>163</v>
      </c>
      <c r="L85" s="18" t="s">
        <v>249</v>
      </c>
      <c r="M85" s="18" t="s">
        <v>62</v>
      </c>
      <c r="N85" s="18">
        <v>2</v>
      </c>
      <c r="O85" s="18">
        <v>0.97</v>
      </c>
      <c r="P85" s="18">
        <v>10.33</v>
      </c>
      <c r="Q85" s="18">
        <v>6.78</v>
      </c>
      <c r="R85" s="18">
        <v>0.109</v>
      </c>
      <c r="S85" s="18">
        <v>2.7E-2</v>
      </c>
      <c r="T85" s="18"/>
      <c r="U85" s="18">
        <v>18.7</v>
      </c>
    </row>
    <row r="86" spans="1:21" x14ac:dyDescent="0.2">
      <c r="A86" s="19">
        <v>39420</v>
      </c>
      <c r="B86" s="18"/>
      <c r="C86" s="18"/>
      <c r="D86" s="18"/>
      <c r="E86" s="18">
        <v>1</v>
      </c>
      <c r="F86" s="18">
        <v>2</v>
      </c>
      <c r="G86" s="18">
        <v>8</v>
      </c>
      <c r="H86" s="18">
        <v>4</v>
      </c>
      <c r="I86" s="18">
        <v>4</v>
      </c>
      <c r="J86" s="18">
        <v>1</v>
      </c>
      <c r="K86" s="18" t="s">
        <v>171</v>
      </c>
      <c r="L86" s="18" t="s">
        <v>249</v>
      </c>
      <c r="M86" s="18" t="s">
        <v>28</v>
      </c>
      <c r="N86" s="18">
        <v>1</v>
      </c>
      <c r="O86" s="18">
        <v>0.76</v>
      </c>
      <c r="P86" s="18">
        <v>10.98</v>
      </c>
      <c r="Q86" s="18">
        <v>6.83</v>
      </c>
      <c r="R86" s="18">
        <v>1.23E-2</v>
      </c>
      <c r="S86" s="18">
        <v>0.13100000000000001</v>
      </c>
      <c r="T86" s="18"/>
      <c r="U86" s="18">
        <v>26.5</v>
      </c>
    </row>
    <row r="87" spans="1:21" x14ac:dyDescent="0.2">
      <c r="A87" s="19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</row>
    <row r="88" spans="1:21" x14ac:dyDescent="0.2">
      <c r="A88" s="6"/>
    </row>
    <row r="89" spans="1:21" x14ac:dyDescent="0.2">
      <c r="A89" s="6"/>
      <c r="P89">
        <f>AVERAGE(P2:P87)</f>
        <v>8.7810169491525425</v>
      </c>
      <c r="Q89">
        <f>AVERAGE(Q2:Q87)</f>
        <v>7.7959375</v>
      </c>
      <c r="R89">
        <f>AVERAGE(R2:R87)</f>
        <v>3.3249349206349224</v>
      </c>
      <c r="S89">
        <f>AVERAGE(S2:S87)</f>
        <v>0.19964406779661018</v>
      </c>
      <c r="U89">
        <f>AVERAGE(U2:U87)</f>
        <v>30.367187500000007</v>
      </c>
    </row>
    <row r="90" spans="1:21" x14ac:dyDescent="0.2">
      <c r="A90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8" spans="1:1" x14ac:dyDescent="0.2">
      <c r="A108" s="1"/>
    </row>
    <row r="109" spans="1:1" x14ac:dyDescent="0.2">
      <c r="A109" s="1"/>
    </row>
    <row r="110" spans="1:1" x14ac:dyDescent="0.2">
      <c r="A110" s="4"/>
    </row>
    <row r="111" spans="1:1" x14ac:dyDescent="0.2">
      <c r="A111" s="4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4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4" spans="1:1" x14ac:dyDescent="0.2">
      <c r="A124" s="1"/>
    </row>
    <row r="125" spans="1:1" x14ac:dyDescent="0.2">
      <c r="A125" s="1"/>
    </row>
    <row r="126" spans="1:1" x14ac:dyDescent="0.2">
      <c r="A126" s="4"/>
    </row>
    <row r="127" spans="1:1" x14ac:dyDescent="0.2">
      <c r="A127" s="4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4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40" spans="1:1" x14ac:dyDescent="0.2">
      <c r="A140" s="1"/>
    </row>
    <row r="141" spans="1:1" x14ac:dyDescent="0.2">
      <c r="A141" s="1"/>
    </row>
    <row r="142" spans="1:1" x14ac:dyDescent="0.2">
      <c r="A142" s="4"/>
    </row>
    <row r="143" spans="1:1" x14ac:dyDescent="0.2">
      <c r="A143" s="4"/>
    </row>
    <row r="144" spans="1:1" x14ac:dyDescent="0.2">
      <c r="A144" s="4"/>
    </row>
    <row r="145" spans="1:13" x14ac:dyDescent="0.2">
      <c r="A145" s="1"/>
    </row>
    <row r="146" spans="1:13" x14ac:dyDescent="0.2">
      <c r="A146" s="1"/>
    </row>
    <row r="147" spans="1:13" x14ac:dyDescent="0.2">
      <c r="A147" s="1"/>
    </row>
    <row r="148" spans="1:13" x14ac:dyDescent="0.2">
      <c r="A148" s="4"/>
    </row>
    <row r="149" spans="1:13" x14ac:dyDescent="0.2">
      <c r="A149" s="1"/>
    </row>
    <row r="150" spans="1:13" x14ac:dyDescent="0.2">
      <c r="A150" s="1"/>
    </row>
    <row r="151" spans="1:13" x14ac:dyDescent="0.2">
      <c r="A151" s="1"/>
    </row>
    <row r="152" spans="1:13" x14ac:dyDescent="0.2">
      <c r="A152" s="6"/>
    </row>
    <row r="153" spans="1:13" x14ac:dyDescent="0.2">
      <c r="A153" s="6"/>
    </row>
    <row r="154" spans="1:13" x14ac:dyDescent="0.2">
      <c r="A154" s="6"/>
    </row>
    <row r="155" spans="1:13" x14ac:dyDescent="0.2">
      <c r="A155" s="6"/>
    </row>
    <row r="156" spans="1:13" x14ac:dyDescent="0.2">
      <c r="A156" s="1"/>
      <c r="M156" s="7"/>
    </row>
    <row r="157" spans="1:13" x14ac:dyDescent="0.2">
      <c r="A157" s="1"/>
    </row>
    <row r="158" spans="1:13" x14ac:dyDescent="0.2">
      <c r="A158" s="4"/>
    </row>
    <row r="159" spans="1:13" x14ac:dyDescent="0.2">
      <c r="A159" s="4"/>
    </row>
    <row r="160" spans="1:13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4"/>
    </row>
    <row r="164" spans="1:1" x14ac:dyDescent="0.2">
      <c r="A164" s="10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1"/>
    </row>
    <row r="173" spans="1:1" x14ac:dyDescent="0.2">
      <c r="A173" s="1"/>
    </row>
    <row r="174" spans="1:1" x14ac:dyDescent="0.2">
      <c r="A174" s="4"/>
    </row>
    <row r="175" spans="1:1" x14ac:dyDescent="0.2">
      <c r="A175" s="4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4"/>
    </row>
    <row r="180" spans="1:1" x14ac:dyDescent="0.2">
      <c r="A180" s="10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1"/>
    </row>
    <row r="189" spans="1:1" x14ac:dyDescent="0.2">
      <c r="A189" s="1"/>
    </row>
    <row r="190" spans="1:1" x14ac:dyDescent="0.2">
      <c r="A190" s="4"/>
    </row>
    <row r="191" spans="1:1" x14ac:dyDescent="0.2">
      <c r="A191" s="4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4"/>
    </row>
    <row r="196" spans="1:1" x14ac:dyDescent="0.2">
      <c r="A196" s="10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1"/>
    </row>
    <row r="205" spans="1:1" x14ac:dyDescent="0.2">
      <c r="A205" s="1"/>
    </row>
    <row r="206" spans="1:1" x14ac:dyDescent="0.2">
      <c r="A206" s="4"/>
    </row>
    <row r="207" spans="1:1" x14ac:dyDescent="0.2">
      <c r="A207" s="4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4"/>
    </row>
    <row r="212" spans="1:1" x14ac:dyDescent="0.2">
      <c r="A212" s="10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1"/>
    </row>
    <row r="221" spans="1:1" x14ac:dyDescent="0.2">
      <c r="A221" s="1"/>
    </row>
    <row r="222" spans="1:1" x14ac:dyDescent="0.2">
      <c r="A222" s="4"/>
    </row>
    <row r="223" spans="1:1" x14ac:dyDescent="0.2">
      <c r="A223" s="4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4"/>
    </row>
    <row r="228" spans="1:1" x14ac:dyDescent="0.2">
      <c r="A228" s="10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1"/>
    </row>
    <row r="237" spans="1:1" x14ac:dyDescent="0.2">
      <c r="A237" s="1"/>
    </row>
    <row r="238" spans="1:1" x14ac:dyDescent="0.2">
      <c r="A238" s="4"/>
    </row>
    <row r="239" spans="1:1" x14ac:dyDescent="0.2">
      <c r="A239" s="4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4"/>
    </row>
    <row r="244" spans="1:1" x14ac:dyDescent="0.2">
      <c r="A244" s="10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  <row r="252" spans="1:1" x14ac:dyDescent="0.2">
      <c r="A252" s="1"/>
    </row>
    <row r="253" spans="1:1" x14ac:dyDescent="0.2">
      <c r="A253" s="1"/>
    </row>
    <row r="254" spans="1:1" x14ac:dyDescent="0.2">
      <c r="A254" s="4"/>
    </row>
    <row r="255" spans="1:1" x14ac:dyDescent="0.2">
      <c r="A255" s="4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4"/>
    </row>
    <row r="260" spans="1:1" x14ac:dyDescent="0.2">
      <c r="A260" s="10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6"/>
    </row>
    <row r="265" spans="1:1" x14ac:dyDescent="0.2">
      <c r="A265" s="6"/>
    </row>
    <row r="266" spans="1:1" x14ac:dyDescent="0.2">
      <c r="A266" s="6"/>
    </row>
    <row r="267" spans="1:1" x14ac:dyDescent="0.2">
      <c r="A267" s="6"/>
    </row>
    <row r="268" spans="1:1" x14ac:dyDescent="0.2">
      <c r="A268" s="1"/>
    </row>
    <row r="269" spans="1:1" x14ac:dyDescent="0.2">
      <c r="A269" s="1"/>
    </row>
    <row r="270" spans="1:1" x14ac:dyDescent="0.2">
      <c r="A270" s="4"/>
    </row>
    <row r="271" spans="1:1" x14ac:dyDescent="0.2">
      <c r="A271" s="4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4"/>
    </row>
    <row r="276" spans="1:1" x14ac:dyDescent="0.2">
      <c r="A276" s="10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6"/>
    </row>
    <row r="281" spans="1:1" x14ac:dyDescent="0.2">
      <c r="A281" s="6"/>
    </row>
    <row r="282" spans="1:1" x14ac:dyDescent="0.2">
      <c r="A282" s="6"/>
    </row>
    <row r="283" spans="1:1" x14ac:dyDescent="0.2">
      <c r="A283" s="6"/>
    </row>
    <row r="284" spans="1:1" x14ac:dyDescent="0.2">
      <c r="A284" s="1"/>
    </row>
    <row r="285" spans="1:1" x14ac:dyDescent="0.2">
      <c r="A285" s="1"/>
    </row>
    <row r="286" spans="1:1" x14ac:dyDescent="0.2">
      <c r="A286" s="4"/>
    </row>
    <row r="287" spans="1:1" x14ac:dyDescent="0.2">
      <c r="A287" s="4"/>
    </row>
    <row r="288" spans="1:1" x14ac:dyDescent="0.2">
      <c r="A288" s="1"/>
    </row>
    <row r="289" spans="1:8" x14ac:dyDescent="0.2">
      <c r="A289" s="1"/>
    </row>
    <row r="290" spans="1:8" x14ac:dyDescent="0.2">
      <c r="A290" s="1"/>
    </row>
    <row r="291" spans="1:8" x14ac:dyDescent="0.2">
      <c r="A291" s="4"/>
    </row>
    <row r="292" spans="1:8" x14ac:dyDescent="0.2">
      <c r="A292" s="10"/>
    </row>
    <row r="293" spans="1:8" x14ac:dyDescent="0.2">
      <c r="A293" s="1"/>
    </row>
    <row r="294" spans="1:8" x14ac:dyDescent="0.2">
      <c r="A294" s="1"/>
    </row>
    <row r="295" spans="1:8" x14ac:dyDescent="0.2">
      <c r="A295" s="1"/>
    </row>
    <row r="296" spans="1:8" x14ac:dyDescent="0.2">
      <c r="A296" s="6"/>
    </row>
    <row r="297" spans="1:8" x14ac:dyDescent="0.2">
      <c r="A297" s="6"/>
    </row>
    <row r="298" spans="1:8" x14ac:dyDescent="0.2">
      <c r="A298" s="6"/>
    </row>
    <row r="299" spans="1:8" x14ac:dyDescent="0.2">
      <c r="A299" s="6"/>
    </row>
    <row r="300" spans="1:8" x14ac:dyDescent="0.2">
      <c r="A300" s="1"/>
      <c r="H300" s="9"/>
    </row>
    <row r="301" spans="1:8" x14ac:dyDescent="0.2">
      <c r="A301" s="1"/>
    </row>
    <row r="302" spans="1:8" x14ac:dyDescent="0.2">
      <c r="A302" s="4"/>
    </row>
    <row r="303" spans="1:8" x14ac:dyDescent="0.2">
      <c r="A303" s="4"/>
    </row>
    <row r="304" spans="1:8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4"/>
    </row>
    <row r="308" spans="1:1" x14ac:dyDescent="0.2">
      <c r="A308" s="10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6"/>
    </row>
    <row r="313" spans="1:1" x14ac:dyDescent="0.2">
      <c r="A313" s="6"/>
    </row>
    <row r="314" spans="1:1" x14ac:dyDescent="0.2">
      <c r="A314" s="6"/>
    </row>
    <row r="315" spans="1:1" x14ac:dyDescent="0.2">
      <c r="A315" s="6"/>
    </row>
    <row r="316" spans="1:1" x14ac:dyDescent="0.2">
      <c r="A316" s="1"/>
    </row>
    <row r="317" spans="1:1" x14ac:dyDescent="0.2">
      <c r="A317" s="1"/>
    </row>
    <row r="318" spans="1:1" x14ac:dyDescent="0.2">
      <c r="A318" s="4"/>
    </row>
    <row r="319" spans="1:1" x14ac:dyDescent="0.2">
      <c r="A319" s="4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4"/>
    </row>
    <row r="324" spans="1:1" x14ac:dyDescent="0.2">
      <c r="A324" s="10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6"/>
    </row>
    <row r="329" spans="1:1" x14ac:dyDescent="0.2">
      <c r="A329" s="6"/>
    </row>
    <row r="330" spans="1:1" x14ac:dyDescent="0.2">
      <c r="A330" s="6"/>
    </row>
    <row r="331" spans="1:1" x14ac:dyDescent="0.2">
      <c r="A331" s="6"/>
    </row>
    <row r="332" spans="1:1" x14ac:dyDescent="0.2">
      <c r="A332" s="1"/>
    </row>
    <row r="333" spans="1:1" x14ac:dyDescent="0.2">
      <c r="A333" s="1"/>
    </row>
    <row r="334" spans="1:1" x14ac:dyDescent="0.2">
      <c r="A334" s="4"/>
    </row>
    <row r="335" spans="1:1" x14ac:dyDescent="0.2">
      <c r="A335" s="4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4"/>
    </row>
    <row r="340" spans="1:1" x14ac:dyDescent="0.2">
      <c r="A340" s="10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6"/>
    </row>
    <row r="345" spans="1:1" x14ac:dyDescent="0.2">
      <c r="A345" s="6"/>
    </row>
    <row r="346" spans="1:1" x14ac:dyDescent="0.2">
      <c r="A346" s="6"/>
    </row>
    <row r="347" spans="1:1" x14ac:dyDescent="0.2">
      <c r="A347" s="6"/>
    </row>
    <row r="348" spans="1:1" x14ac:dyDescent="0.2">
      <c r="A348" s="1"/>
    </row>
    <row r="349" spans="1:1" x14ac:dyDescent="0.2">
      <c r="A349" s="1"/>
    </row>
    <row r="350" spans="1:1" x14ac:dyDescent="0.2">
      <c r="A350" s="4"/>
    </row>
    <row r="351" spans="1:1" x14ac:dyDescent="0.2">
      <c r="A351" s="4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4"/>
    </row>
    <row r="356" spans="1:1" x14ac:dyDescent="0.2">
      <c r="A356" s="10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6"/>
    </row>
    <row r="361" spans="1:1" x14ac:dyDescent="0.2">
      <c r="A361" s="6"/>
    </row>
    <row r="362" spans="1:1" x14ac:dyDescent="0.2">
      <c r="A362" s="6"/>
    </row>
    <row r="363" spans="1:1" x14ac:dyDescent="0.2">
      <c r="A363" s="6"/>
    </row>
    <row r="364" spans="1:1" x14ac:dyDescent="0.2">
      <c r="A364" s="1"/>
    </row>
    <row r="365" spans="1:1" x14ac:dyDescent="0.2">
      <c r="A365" s="1"/>
    </row>
    <row r="366" spans="1:1" x14ac:dyDescent="0.2">
      <c r="A366" s="4"/>
    </row>
    <row r="367" spans="1:1" x14ac:dyDescent="0.2">
      <c r="A367" s="4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4"/>
    </row>
    <row r="372" spans="1:1" x14ac:dyDescent="0.2">
      <c r="A372" s="10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6"/>
    </row>
    <row r="377" spans="1:1" x14ac:dyDescent="0.2">
      <c r="A377" s="6"/>
    </row>
    <row r="378" spans="1:1" x14ac:dyDescent="0.2">
      <c r="A378" s="6"/>
    </row>
    <row r="379" spans="1:1" x14ac:dyDescent="0.2">
      <c r="A379" s="6"/>
    </row>
    <row r="380" spans="1:1" x14ac:dyDescent="0.2">
      <c r="A380" s="1"/>
    </row>
    <row r="381" spans="1:1" x14ac:dyDescent="0.2">
      <c r="A381" s="1"/>
    </row>
    <row r="382" spans="1:1" x14ac:dyDescent="0.2">
      <c r="A382" s="4"/>
    </row>
    <row r="383" spans="1:1" x14ac:dyDescent="0.2">
      <c r="A383" s="4"/>
    </row>
    <row r="384" spans="1:1" x14ac:dyDescent="0.2">
      <c r="A384" s="1"/>
    </row>
    <row r="385" spans="1:6" x14ac:dyDescent="0.2">
      <c r="A385" s="1"/>
    </row>
    <row r="386" spans="1:6" x14ac:dyDescent="0.2">
      <c r="A386" s="1"/>
    </row>
    <row r="387" spans="1:6" x14ac:dyDescent="0.2">
      <c r="A387" s="4"/>
    </row>
    <row r="388" spans="1:6" x14ac:dyDescent="0.2">
      <c r="A388" s="10"/>
    </row>
    <row r="389" spans="1:6" x14ac:dyDescent="0.2">
      <c r="A389" s="1"/>
      <c r="F389" s="11"/>
    </row>
    <row r="390" spans="1:6" x14ac:dyDescent="0.2">
      <c r="A390" s="1"/>
    </row>
    <row r="391" spans="1:6" x14ac:dyDescent="0.2">
      <c r="A391" s="1"/>
    </row>
    <row r="392" spans="1:6" x14ac:dyDescent="0.2">
      <c r="A392" s="6"/>
    </row>
    <row r="393" spans="1:6" x14ac:dyDescent="0.2">
      <c r="A393" s="6"/>
    </row>
    <row r="394" spans="1:6" x14ac:dyDescent="0.2">
      <c r="A394" s="6"/>
    </row>
    <row r="395" spans="1:6" x14ac:dyDescent="0.2">
      <c r="A395" s="6"/>
    </row>
    <row r="396" spans="1:6" x14ac:dyDescent="0.2">
      <c r="A396" s="1"/>
    </row>
    <row r="397" spans="1:6" x14ac:dyDescent="0.2">
      <c r="A397" s="1"/>
    </row>
    <row r="398" spans="1:6" x14ac:dyDescent="0.2">
      <c r="A398" s="4"/>
    </row>
    <row r="399" spans="1:6" x14ac:dyDescent="0.2">
      <c r="A399" s="4"/>
    </row>
    <row r="400" spans="1:6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4"/>
    </row>
    <row r="404" spans="1:1" x14ac:dyDescent="0.2">
      <c r="A404" s="4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6"/>
    </row>
    <row r="409" spans="1:1" x14ac:dyDescent="0.2">
      <c r="A409" s="6"/>
    </row>
    <row r="410" spans="1:1" x14ac:dyDescent="0.2">
      <c r="A410" s="6"/>
    </row>
    <row r="411" spans="1:1" x14ac:dyDescent="0.2">
      <c r="A411" s="6"/>
    </row>
    <row r="412" spans="1:1" x14ac:dyDescent="0.2">
      <c r="A412" s="1"/>
    </row>
    <row r="413" spans="1:1" x14ac:dyDescent="0.2">
      <c r="A413" s="1"/>
    </row>
    <row r="414" spans="1:1" x14ac:dyDescent="0.2">
      <c r="A414" s="4"/>
    </row>
    <row r="415" spans="1:1" x14ac:dyDescent="0.2">
      <c r="A415" s="4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4"/>
    </row>
    <row r="420" spans="1:1" x14ac:dyDescent="0.2">
      <c r="A420" s="10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6"/>
    </row>
    <row r="425" spans="1:1" x14ac:dyDescent="0.2">
      <c r="A425" s="6"/>
    </row>
    <row r="426" spans="1:1" x14ac:dyDescent="0.2">
      <c r="A426" s="6"/>
    </row>
    <row r="427" spans="1:1" x14ac:dyDescent="0.2">
      <c r="A427" s="6"/>
    </row>
    <row r="428" spans="1:1" x14ac:dyDescent="0.2">
      <c r="A428" s="1"/>
    </row>
    <row r="429" spans="1:1" x14ac:dyDescent="0.2">
      <c r="A429" s="1"/>
    </row>
    <row r="430" spans="1:1" x14ac:dyDescent="0.2">
      <c r="A430" s="4"/>
    </row>
    <row r="431" spans="1:1" x14ac:dyDescent="0.2">
      <c r="A431" s="4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4"/>
    </row>
    <row r="436" spans="1:1" x14ac:dyDescent="0.2">
      <c r="A436" s="10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6"/>
    </row>
    <row r="441" spans="1:1" x14ac:dyDescent="0.2">
      <c r="A441" s="6"/>
    </row>
    <row r="442" spans="1:1" x14ac:dyDescent="0.2">
      <c r="A442" s="6"/>
    </row>
    <row r="443" spans="1:1" x14ac:dyDescent="0.2">
      <c r="A443" s="6"/>
    </row>
    <row r="444" spans="1:1" x14ac:dyDescent="0.2">
      <c r="A444" s="1"/>
    </row>
    <row r="445" spans="1:1" x14ac:dyDescent="0.2">
      <c r="A445" s="1"/>
    </row>
    <row r="446" spans="1:1" x14ac:dyDescent="0.2">
      <c r="A446" s="4"/>
    </row>
    <row r="447" spans="1:1" x14ac:dyDescent="0.2">
      <c r="A447" s="4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4"/>
    </row>
    <row r="452" spans="1:1" x14ac:dyDescent="0.2">
      <c r="A452" s="10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6"/>
    </row>
    <row r="457" spans="1:1" x14ac:dyDescent="0.2">
      <c r="A457" s="6"/>
    </row>
    <row r="458" spans="1:1" x14ac:dyDescent="0.2">
      <c r="A458" s="6"/>
    </row>
    <row r="459" spans="1:1" x14ac:dyDescent="0.2">
      <c r="A459" s="6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4"/>
    </row>
    <row r="465" spans="1:1" x14ac:dyDescent="0.2">
      <c r="A465" s="4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4"/>
    </row>
    <row r="470" spans="1:1" x14ac:dyDescent="0.2">
      <c r="A470" s="10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6"/>
    </row>
    <row r="475" spans="1:1" x14ac:dyDescent="0.2">
      <c r="A475" s="6"/>
    </row>
    <row r="476" spans="1:1" x14ac:dyDescent="0.2">
      <c r="A476" s="1"/>
    </row>
    <row r="477" spans="1:1" x14ac:dyDescent="0.2">
      <c r="A477" s="1"/>
    </row>
    <row r="478" spans="1:1" x14ac:dyDescent="0.2">
      <c r="A478" s="4"/>
    </row>
    <row r="479" spans="1:1" x14ac:dyDescent="0.2">
      <c r="A479" s="4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0"/>
    </row>
    <row r="484" spans="1:1" x14ac:dyDescent="0.2">
      <c r="A484" s="1"/>
    </row>
    <row r="485" spans="1:1" x14ac:dyDescent="0.2">
      <c r="A485" s="1"/>
    </row>
    <row r="486" spans="1:1" x14ac:dyDescent="0.2">
      <c r="A486" s="4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6"/>
    </row>
    <row r="491" spans="1:1" x14ac:dyDescent="0.2">
      <c r="A491" s="6"/>
    </row>
    <row r="492" spans="1:1" x14ac:dyDescent="0.2">
      <c r="A492" s="6"/>
    </row>
    <row r="493" spans="1:1" x14ac:dyDescent="0.2">
      <c r="A493" s="6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8" spans="1:1" x14ac:dyDescent="0.2">
      <c r="A498" s="1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0"/>
    </row>
    <row r="503" spans="1:1" x14ac:dyDescent="0.2">
      <c r="A503" s="10"/>
    </row>
    <row r="504" spans="1:1" x14ac:dyDescent="0.2">
      <c r="A504" s="1"/>
    </row>
    <row r="505" spans="1:1" x14ac:dyDescent="0.2">
      <c r="A505" s="10"/>
    </row>
  </sheetData>
  <phoneticPr fontId="2" type="noConversion"/>
  <printOptions gridLines="1" gridLinesSet="0"/>
  <pageMargins left="0.25" right="0.2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BH467"/>
  <sheetViews>
    <sheetView topLeftCell="AL1" workbookViewId="0">
      <selection activeCell="BG4" sqref="BG4:BG13"/>
    </sheetView>
  </sheetViews>
  <sheetFormatPr defaultColWidth="8.85546875" defaultRowHeight="12.75" x14ac:dyDescent="0.2"/>
  <cols>
    <col min="1" max="1" width="11" style="45" customWidth="1"/>
    <col min="2" max="2" width="8.140625" style="45" customWidth="1"/>
    <col min="3" max="3" width="11.7109375" style="45" hidden="1" customWidth="1"/>
    <col min="4" max="4" width="9.28515625" style="45" hidden="1" customWidth="1"/>
    <col min="5" max="5" width="7.42578125" style="45" hidden="1" customWidth="1"/>
    <col min="6" max="6" width="9.42578125" style="45" hidden="1" customWidth="1"/>
    <col min="7" max="7" width="9.85546875" style="45" hidden="1" customWidth="1"/>
    <col min="8" max="8" width="8.28515625" style="45" hidden="1" customWidth="1"/>
    <col min="9" max="9" width="7.28515625" style="45" hidden="1" customWidth="1"/>
    <col min="10" max="10" width="8.140625" style="45" hidden="1" customWidth="1"/>
    <col min="11" max="12" width="9.140625" style="45" hidden="1" customWidth="1"/>
    <col min="13" max="13" width="7.85546875" style="45" customWidth="1"/>
    <col min="14" max="15" width="9.140625" style="45" hidden="1" customWidth="1"/>
    <col min="16" max="16" width="5.28515625" style="45" customWidth="1"/>
    <col min="17" max="17" width="5.7109375" style="45" customWidth="1"/>
    <col min="18" max="18" width="6.85546875" style="45" hidden="1" customWidth="1"/>
    <col min="19" max="19" width="7.28515625" style="45" hidden="1" customWidth="1"/>
    <col min="20" max="22" width="0" style="45" hidden="1" customWidth="1"/>
    <col min="23" max="23" width="7.140625" style="45" customWidth="1"/>
    <col min="24" max="26" width="9.140625" style="45"/>
    <col min="27" max="27" width="8.140625" style="45" customWidth="1"/>
    <col min="28" max="32" width="9.140625" style="45"/>
    <col min="44" max="44" width="9.140625" hidden="1" customWidth="1"/>
    <col min="46" max="46" width="9.140625" hidden="1" customWidth="1"/>
    <col min="48" max="48" width="9.140625" hidden="1" customWidth="1"/>
    <col min="50" max="50" width="9.140625" hidden="1" customWidth="1"/>
    <col min="52" max="52" width="9.140625" hidden="1" customWidth="1"/>
    <col min="54" max="54" width="9.140625" hidden="1" customWidth="1"/>
    <col min="56" max="56" width="9.140625" hidden="1" customWidth="1"/>
    <col min="58" max="58" width="9.140625" hidden="1" customWidth="1"/>
  </cols>
  <sheetData>
    <row r="1" spans="1:60" s="5" customFormat="1" x14ac:dyDescent="0.2">
      <c r="A1" s="44" t="s">
        <v>90</v>
      </c>
      <c r="B1" s="44" t="s">
        <v>18</v>
      </c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  <c r="I1" s="44" t="s">
        <v>6</v>
      </c>
      <c r="J1" s="44" t="s">
        <v>7</v>
      </c>
      <c r="K1" s="44" t="s">
        <v>8</v>
      </c>
      <c r="L1" s="44" t="s">
        <v>9</v>
      </c>
      <c r="M1" s="44" t="s">
        <v>10</v>
      </c>
      <c r="N1" s="44" t="s">
        <v>11</v>
      </c>
      <c r="O1" s="44" t="s">
        <v>12</v>
      </c>
      <c r="P1" s="44" t="s">
        <v>139</v>
      </c>
      <c r="Q1" s="44" t="s">
        <v>13</v>
      </c>
      <c r="R1" s="44" t="s">
        <v>14</v>
      </c>
      <c r="S1" s="44" t="s">
        <v>15</v>
      </c>
      <c r="T1" s="44" t="s">
        <v>16</v>
      </c>
      <c r="U1" s="44" t="s">
        <v>127</v>
      </c>
      <c r="V1" s="44"/>
      <c r="W1" s="44"/>
      <c r="X1" s="44" t="s">
        <v>14</v>
      </c>
      <c r="Y1" s="44"/>
      <c r="Z1" s="44"/>
      <c r="AA1" s="44"/>
      <c r="AB1" s="44"/>
      <c r="AC1" s="44"/>
      <c r="AD1" s="44"/>
      <c r="AE1" s="44"/>
      <c r="AF1" s="44"/>
    </row>
    <row r="2" spans="1:60" x14ac:dyDescent="0.2">
      <c r="A2" s="46">
        <v>39168</v>
      </c>
      <c r="B2" s="45" t="s">
        <v>72</v>
      </c>
      <c r="C2" s="45" t="s">
        <v>73</v>
      </c>
      <c r="D2" s="45" t="s">
        <v>158</v>
      </c>
      <c r="E2" s="45">
        <v>3</v>
      </c>
      <c r="F2" s="45">
        <v>2</v>
      </c>
      <c r="G2" s="45">
        <v>1</v>
      </c>
      <c r="H2" s="45">
        <v>1</v>
      </c>
      <c r="I2" s="45">
        <v>2</v>
      </c>
      <c r="J2" s="45">
        <v>6</v>
      </c>
      <c r="K2" s="45" t="s">
        <v>151</v>
      </c>
      <c r="L2" s="45" t="s">
        <v>20</v>
      </c>
      <c r="M2" s="45" t="s">
        <v>20</v>
      </c>
      <c r="N2" s="45" t="s">
        <v>20</v>
      </c>
      <c r="O2" s="45">
        <v>0.1</v>
      </c>
      <c r="P2" s="45">
        <v>7.41</v>
      </c>
      <c r="Q2" s="45">
        <v>6.14</v>
      </c>
      <c r="R2" s="45">
        <v>5.08</v>
      </c>
      <c r="S2" s="45">
        <v>0.33400000000000002</v>
      </c>
      <c r="U2" s="45">
        <v>11.5</v>
      </c>
      <c r="X2" s="45">
        <v>21</v>
      </c>
      <c r="Y2" s="45">
        <v>22</v>
      </c>
      <c r="Z2" s="45">
        <v>23</v>
      </c>
      <c r="AA2" s="45">
        <v>24</v>
      </c>
      <c r="AB2" s="45">
        <v>25</v>
      </c>
      <c r="AC2" s="45">
        <v>26</v>
      </c>
      <c r="AD2" s="45">
        <v>28</v>
      </c>
      <c r="AE2" s="45" t="s">
        <v>266</v>
      </c>
      <c r="AS2" t="s">
        <v>14</v>
      </c>
    </row>
    <row r="3" spans="1:60" x14ac:dyDescent="0.2">
      <c r="A3" s="46">
        <v>39182</v>
      </c>
      <c r="E3" s="45">
        <v>3</v>
      </c>
      <c r="F3" s="45">
        <v>2</v>
      </c>
      <c r="G3" s="45">
        <v>2</v>
      </c>
      <c r="H3" s="45">
        <v>1</v>
      </c>
      <c r="I3" s="45">
        <v>2</v>
      </c>
      <c r="J3" s="45">
        <v>1</v>
      </c>
      <c r="K3" s="45" t="s">
        <v>166</v>
      </c>
      <c r="L3" s="45" t="s">
        <v>165</v>
      </c>
      <c r="M3" s="45" t="s">
        <v>20</v>
      </c>
      <c r="N3" s="45">
        <v>2</v>
      </c>
      <c r="O3" s="45">
        <v>0.11</v>
      </c>
      <c r="P3" s="45">
        <v>8.44</v>
      </c>
      <c r="Q3" s="45">
        <v>5.81</v>
      </c>
      <c r="R3" s="45">
        <v>6.41</v>
      </c>
      <c r="S3" s="45">
        <v>0.188</v>
      </c>
      <c r="U3" s="45">
        <v>19</v>
      </c>
      <c r="W3" s="45" t="s">
        <v>261</v>
      </c>
      <c r="X3" s="45">
        <v>5.08</v>
      </c>
      <c r="Y3" s="45">
        <v>5.36</v>
      </c>
      <c r="Z3" s="45">
        <v>8.2899999999999991</v>
      </c>
      <c r="AA3" s="45">
        <v>16.399999999999999</v>
      </c>
      <c r="AB3" s="45">
        <v>4.53</v>
      </c>
      <c r="AD3" s="45">
        <v>16.3</v>
      </c>
      <c r="AE3" s="45">
        <f>AVERAGE(X3:AD3)</f>
        <v>9.3266666666666662</v>
      </c>
      <c r="AF3" s="45">
        <v>0.1</v>
      </c>
      <c r="AP3">
        <v>0.22580649999999999</v>
      </c>
      <c r="AS3">
        <v>21</v>
      </c>
      <c r="AU3">
        <v>22</v>
      </c>
      <c r="AW3">
        <v>23</v>
      </c>
      <c r="AY3">
        <v>24</v>
      </c>
      <c r="BA3">
        <v>25</v>
      </c>
      <c r="BC3">
        <v>26</v>
      </c>
      <c r="BE3">
        <v>28</v>
      </c>
      <c r="BG3" t="s">
        <v>266</v>
      </c>
    </row>
    <row r="4" spans="1:60" x14ac:dyDescent="0.2">
      <c r="A4" s="46">
        <v>39196</v>
      </c>
      <c r="E4" s="45">
        <v>3</v>
      </c>
      <c r="F4" s="45">
        <v>2</v>
      </c>
      <c r="G4" s="45">
        <v>2</v>
      </c>
      <c r="H4" s="45">
        <v>1</v>
      </c>
      <c r="I4" s="45">
        <v>2</v>
      </c>
      <c r="J4" s="45">
        <v>6</v>
      </c>
      <c r="K4" s="45" t="s">
        <v>151</v>
      </c>
      <c r="L4" s="45" t="s">
        <v>161</v>
      </c>
      <c r="M4" s="45" t="s">
        <v>20</v>
      </c>
      <c r="N4" s="45" t="s">
        <v>20</v>
      </c>
      <c r="O4" s="45">
        <v>0.12</v>
      </c>
      <c r="P4" s="45">
        <v>6.87</v>
      </c>
      <c r="Q4" s="45">
        <v>6.48</v>
      </c>
      <c r="R4" s="45">
        <v>4.4400000000000004</v>
      </c>
      <c r="S4" s="45">
        <v>0.126</v>
      </c>
      <c r="U4" s="45">
        <v>9.9</v>
      </c>
      <c r="W4" s="45" t="s">
        <v>255</v>
      </c>
      <c r="X4" s="45">
        <f>AVERAGE(R3:R4)</f>
        <v>5.4250000000000007</v>
      </c>
      <c r="Y4" s="45">
        <v>3.06</v>
      </c>
      <c r="Z4" s="45">
        <f>AVERAGE(R47:R48)</f>
        <v>6.25</v>
      </c>
      <c r="AA4" s="45">
        <f>AVERAGE(R69:R70)</f>
        <v>13.9</v>
      </c>
      <c r="AB4" s="45">
        <f>AVERAGE(R91:R92)</f>
        <v>7.5149999999999997</v>
      </c>
      <c r="AC4" s="45">
        <f>AVERAGE(R113:R114)</f>
        <v>7.0049999999999999</v>
      </c>
      <c r="AD4" s="45">
        <f>AVERAGE(R157:R158)</f>
        <v>10.184999999999999</v>
      </c>
      <c r="AE4" s="45">
        <f t="shared" ref="AE4:AE12" si="0">AVERAGE(X4:AD4)</f>
        <v>7.62</v>
      </c>
      <c r="AF4" s="45">
        <v>0.1</v>
      </c>
      <c r="AQ4" t="s">
        <v>261</v>
      </c>
      <c r="AR4">
        <v>5.08</v>
      </c>
      <c r="AS4">
        <f>(AR4*0.2258065)</f>
        <v>1.1470970199999999</v>
      </c>
      <c r="AT4">
        <v>5.36</v>
      </c>
      <c r="AU4">
        <f>(AT4*0.2258065)</f>
        <v>1.2103228400000001</v>
      </c>
      <c r="AV4">
        <v>8.2899999999999991</v>
      </c>
      <c r="AW4">
        <f>(AV4*0.2258065)</f>
        <v>1.8719358849999999</v>
      </c>
      <c r="AX4">
        <v>16.399999999999999</v>
      </c>
      <c r="AY4">
        <f>(AX4*0.2258065)</f>
        <v>3.7032265999999994</v>
      </c>
      <c r="AZ4">
        <v>4.53</v>
      </c>
      <c r="BA4">
        <f t="shared" ref="BA4:BA13" si="1">(AZ4*0.2258065)</f>
        <v>1.0229034450000001</v>
      </c>
      <c r="BD4">
        <v>16.3</v>
      </c>
      <c r="BE4">
        <f t="shared" ref="BE4:BE13" si="2">(BD4*0.2258065)</f>
        <v>3.6806459500000002</v>
      </c>
      <c r="BF4" s="45">
        <f>AVERAGE(AY4:BE4)</f>
        <v>5.8473551990000008</v>
      </c>
      <c r="BG4">
        <f t="shared" ref="BG4:BG13" si="3">(BF4*0.2258065)</f>
        <v>1.3203708117429935</v>
      </c>
      <c r="BH4">
        <v>0.1</v>
      </c>
    </row>
    <row r="5" spans="1:60" x14ac:dyDescent="0.2">
      <c r="A5" s="46">
        <v>39210</v>
      </c>
      <c r="F5" s="45" t="s">
        <v>134</v>
      </c>
      <c r="P5" s="45" t="s">
        <v>134</v>
      </c>
      <c r="W5" s="45" t="s">
        <v>256</v>
      </c>
      <c r="X5" s="45">
        <v>1.4</v>
      </c>
      <c r="Y5" s="45">
        <f>AVERAGE(R27:R28)</f>
        <v>5.335</v>
      </c>
      <c r="Z5" s="45">
        <f>AVERAGE(R49:R50)</f>
        <v>10.475</v>
      </c>
      <c r="AA5" s="45">
        <v>17</v>
      </c>
      <c r="AB5" s="45">
        <f>AVERAGE(R93:R94)</f>
        <v>8.7799999999999994</v>
      </c>
      <c r="AC5" s="45">
        <f>AVERAGE(R115)</f>
        <v>5.33</v>
      </c>
      <c r="AD5" s="45">
        <f>AVERAGE(R159:R160)</f>
        <v>11.9</v>
      </c>
      <c r="AE5" s="45">
        <f t="shared" si="0"/>
        <v>8.6028571428571432</v>
      </c>
      <c r="AF5" s="45">
        <v>0.1</v>
      </c>
      <c r="AQ5" t="s">
        <v>255</v>
      </c>
      <c r="AR5">
        <v>5.4249999999999998</v>
      </c>
      <c r="AS5">
        <f t="shared" ref="AS5:AS12" si="4">(AR5*0.2258065)</f>
        <v>1.2250002624999998</v>
      </c>
      <c r="AT5">
        <v>3.06</v>
      </c>
      <c r="AU5">
        <f t="shared" ref="AU5:AU11" si="5">(AT5*0.2258065)</f>
        <v>0.69096789000000003</v>
      </c>
      <c r="AV5">
        <v>6.25</v>
      </c>
      <c r="AW5">
        <f t="shared" ref="AW5:AW13" si="6">(AV5*0.2258065)</f>
        <v>1.4112906249999999</v>
      </c>
      <c r="AX5">
        <v>13.9</v>
      </c>
      <c r="AY5">
        <f>(AX5*0.2258065)</f>
        <v>3.1387103500000002</v>
      </c>
      <c r="AZ5">
        <v>7.5149999999999997</v>
      </c>
      <c r="BA5">
        <f t="shared" si="1"/>
        <v>1.6969358474999998</v>
      </c>
      <c r="BB5">
        <v>7.0049999999999999</v>
      </c>
      <c r="BC5">
        <f t="shared" ref="BC5:BC11" si="7">(BB5*0.2258065)</f>
        <v>1.5817745324999999</v>
      </c>
      <c r="BD5">
        <v>10.185</v>
      </c>
      <c r="BE5">
        <f t="shared" si="2"/>
        <v>2.2998392024999998</v>
      </c>
      <c r="BF5" s="45">
        <f t="shared" ref="BF5:BF13" si="8">AVERAGE(AY5:BE5)</f>
        <v>4.7746085617857146</v>
      </c>
      <c r="BG5">
        <f t="shared" si="3"/>
        <v>1.0781376482068659</v>
      </c>
      <c r="BH5">
        <v>0.1</v>
      </c>
    </row>
    <row r="6" spans="1:60" x14ac:dyDescent="0.2">
      <c r="A6" s="47">
        <v>38129</v>
      </c>
      <c r="E6" s="45">
        <v>2</v>
      </c>
      <c r="F6" s="45">
        <v>2</v>
      </c>
      <c r="G6" s="45">
        <v>2</v>
      </c>
      <c r="H6" s="45">
        <v>1</v>
      </c>
      <c r="I6" s="45">
        <v>3</v>
      </c>
      <c r="J6" s="45">
        <v>4</v>
      </c>
      <c r="K6" s="45" t="s">
        <v>151</v>
      </c>
      <c r="L6" s="45" t="s">
        <v>155</v>
      </c>
      <c r="M6" s="45" t="s">
        <v>20</v>
      </c>
      <c r="N6" s="45" t="s">
        <v>20</v>
      </c>
      <c r="O6" s="45">
        <v>0.13</v>
      </c>
      <c r="P6" s="45">
        <v>8.61</v>
      </c>
      <c r="Q6" s="45">
        <v>6.75</v>
      </c>
      <c r="R6" s="45">
        <v>1.4</v>
      </c>
      <c r="S6" s="45">
        <v>0.245</v>
      </c>
      <c r="U6" s="45">
        <v>27.5</v>
      </c>
      <c r="W6" s="45" t="s">
        <v>257</v>
      </c>
      <c r="X6" s="45">
        <f>AVERAGE(R8)</f>
        <v>2.71</v>
      </c>
      <c r="Y6" s="45">
        <f>AVERAGE(R30)</f>
        <v>2.81</v>
      </c>
      <c r="Z6" s="45">
        <f>AVERAGE(R51:R52)</f>
        <v>9.44</v>
      </c>
      <c r="AB6" s="45">
        <f>AVERAGE(R95:R96)</f>
        <v>9.8650000000000002</v>
      </c>
      <c r="AC6" s="45">
        <v>3.57</v>
      </c>
      <c r="AD6" s="45">
        <f>AVERAGE(R161:R162)</f>
        <v>10.899999999999999</v>
      </c>
      <c r="AE6" s="45">
        <f t="shared" si="0"/>
        <v>6.5491666666666672</v>
      </c>
      <c r="AF6" s="45">
        <v>0.1</v>
      </c>
      <c r="AQ6" t="s">
        <v>256</v>
      </c>
      <c r="AR6">
        <v>1.4</v>
      </c>
      <c r="AS6">
        <f t="shared" si="4"/>
        <v>0.3161291</v>
      </c>
      <c r="AT6">
        <v>5.335</v>
      </c>
      <c r="AU6">
        <f t="shared" si="5"/>
        <v>1.2046776774999999</v>
      </c>
      <c r="AV6">
        <v>10.475</v>
      </c>
      <c r="AW6">
        <f t="shared" si="6"/>
        <v>2.3653230874999998</v>
      </c>
      <c r="AX6">
        <v>17</v>
      </c>
      <c r="AY6">
        <f>(AX6*0.2258065)</f>
        <v>3.8387104999999999</v>
      </c>
      <c r="AZ6">
        <v>8.7799999999999994</v>
      </c>
      <c r="BA6">
        <f t="shared" si="1"/>
        <v>1.9825810699999997</v>
      </c>
      <c r="BB6">
        <v>5.33</v>
      </c>
      <c r="BC6">
        <f t="shared" si="7"/>
        <v>1.2035486449999999</v>
      </c>
      <c r="BD6">
        <v>11.9</v>
      </c>
      <c r="BE6">
        <f t="shared" si="2"/>
        <v>2.6870973500000002</v>
      </c>
      <c r="BF6" s="45">
        <f t="shared" si="8"/>
        <v>5.1031339378571436</v>
      </c>
      <c r="BG6">
        <f t="shared" si="3"/>
        <v>1.1523208135387391</v>
      </c>
      <c r="BH6">
        <v>0.1</v>
      </c>
    </row>
    <row r="7" spans="1:60" x14ac:dyDescent="0.2">
      <c r="A7" s="47">
        <v>39238</v>
      </c>
      <c r="F7" s="45" t="s">
        <v>134</v>
      </c>
      <c r="P7" s="45" t="s">
        <v>134</v>
      </c>
      <c r="W7" s="45" t="s">
        <v>258</v>
      </c>
      <c r="X7" s="45">
        <f>AVERAGE(R9:R11)</f>
        <v>11.6</v>
      </c>
      <c r="Y7" s="45">
        <f>AVERAGE(R31:R33)</f>
        <v>16.489999999999998</v>
      </c>
      <c r="Z7" s="45">
        <f>AVERAGE(R53:R55)</f>
        <v>20.575000000000003</v>
      </c>
      <c r="AB7" s="45">
        <f>AVERAGE(R97)</f>
        <v>26.1</v>
      </c>
      <c r="AC7" s="45">
        <f>AVERAGE(R121)</f>
        <v>2.62</v>
      </c>
      <c r="AD7" s="45">
        <f>AVERAGE(R163)</f>
        <v>35.1</v>
      </c>
      <c r="AE7" s="45">
        <f t="shared" si="0"/>
        <v>18.747500000000002</v>
      </c>
      <c r="AF7" s="45">
        <v>0.1</v>
      </c>
      <c r="AQ7" t="s">
        <v>257</v>
      </c>
      <c r="AR7">
        <v>2.71</v>
      </c>
      <c r="AS7">
        <f t="shared" si="4"/>
        <v>0.61193561499999993</v>
      </c>
      <c r="AT7">
        <v>2.81</v>
      </c>
      <c r="AU7">
        <f t="shared" si="5"/>
        <v>0.63451626500000002</v>
      </c>
      <c r="AV7">
        <v>9.44</v>
      </c>
      <c r="AW7">
        <f t="shared" si="6"/>
        <v>2.1316133599999998</v>
      </c>
      <c r="AZ7">
        <v>9.8650000000000002</v>
      </c>
      <c r="BA7">
        <f t="shared" si="1"/>
        <v>2.2275811225000002</v>
      </c>
      <c r="BB7">
        <v>3.57</v>
      </c>
      <c r="BC7">
        <f t="shared" si="7"/>
        <v>0.80612920499999996</v>
      </c>
      <c r="BD7">
        <v>10.9</v>
      </c>
      <c r="BE7">
        <f t="shared" si="2"/>
        <v>2.4612908500000001</v>
      </c>
      <c r="BF7" s="45">
        <f t="shared" si="8"/>
        <v>4.9716668629166678</v>
      </c>
      <c r="BG7">
        <f t="shared" si="3"/>
        <v>1.1226346934811926</v>
      </c>
      <c r="BH7">
        <v>0.1</v>
      </c>
    </row>
    <row r="8" spans="1:60" x14ac:dyDescent="0.2">
      <c r="A8" s="47">
        <v>39252</v>
      </c>
      <c r="E8" s="45">
        <v>3</v>
      </c>
      <c r="F8" s="45">
        <v>2</v>
      </c>
      <c r="G8" s="45">
        <v>2</v>
      </c>
      <c r="H8" s="45">
        <v>1</v>
      </c>
      <c r="I8" s="45">
        <v>3</v>
      </c>
      <c r="J8" s="45">
        <v>4</v>
      </c>
      <c r="K8" s="45" t="s">
        <v>218</v>
      </c>
      <c r="L8" s="45" t="s">
        <v>140</v>
      </c>
      <c r="M8" s="45" t="s">
        <v>98</v>
      </c>
      <c r="N8" s="45">
        <v>1</v>
      </c>
      <c r="O8" s="45">
        <v>0.3</v>
      </c>
      <c r="P8" s="45">
        <v>9.44</v>
      </c>
      <c r="Q8" s="45">
        <v>7.3</v>
      </c>
      <c r="R8" s="45">
        <v>2.71</v>
      </c>
      <c r="S8" s="45">
        <v>0.109</v>
      </c>
      <c r="U8" s="45">
        <v>28</v>
      </c>
      <c r="W8" s="45" t="s">
        <v>262</v>
      </c>
      <c r="Y8" s="45">
        <f>AVERAGE(R34:R35)</f>
        <v>5.0350000000000001</v>
      </c>
      <c r="Z8" s="45">
        <f>AVERAGE(R56:R57)</f>
        <v>9.64</v>
      </c>
      <c r="AB8" s="45">
        <f>AVERAGE(R100:R101)</f>
        <v>11.100000000000001</v>
      </c>
      <c r="AC8" s="45">
        <v>2.25</v>
      </c>
      <c r="AD8" s="45">
        <f>AVERAGE(R166:R167)</f>
        <v>12.55</v>
      </c>
      <c r="AE8" s="45">
        <f t="shared" si="0"/>
        <v>8.1150000000000002</v>
      </c>
      <c r="AF8" s="45">
        <v>0.1</v>
      </c>
      <c r="AQ8" t="s">
        <v>258</v>
      </c>
      <c r="AR8">
        <v>11.6</v>
      </c>
      <c r="AS8">
        <f t="shared" si="4"/>
        <v>2.6193553999999999</v>
      </c>
      <c r="AT8">
        <v>16.489999999999998</v>
      </c>
      <c r="AU8">
        <f t="shared" si="5"/>
        <v>3.7235491849999995</v>
      </c>
      <c r="AV8">
        <v>20.574999999999999</v>
      </c>
      <c r="AW8">
        <f t="shared" si="6"/>
        <v>4.6459687374999996</v>
      </c>
      <c r="AZ8">
        <v>26.1</v>
      </c>
      <c r="BA8">
        <f t="shared" si="1"/>
        <v>5.8935496499999998</v>
      </c>
      <c r="BB8">
        <v>2.62</v>
      </c>
      <c r="BC8">
        <f t="shared" si="7"/>
        <v>0.59161302999999998</v>
      </c>
      <c r="BD8">
        <v>35.1</v>
      </c>
      <c r="BE8">
        <f t="shared" si="2"/>
        <v>7.9258081499999999</v>
      </c>
      <c r="BF8" s="45">
        <f t="shared" si="8"/>
        <v>13.038495138333332</v>
      </c>
      <c r="BG8">
        <f t="shared" si="3"/>
        <v>2.9441769524540655</v>
      </c>
      <c r="BH8">
        <v>0.1</v>
      </c>
    </row>
    <row r="9" spans="1:60" x14ac:dyDescent="0.2">
      <c r="A9" s="47">
        <v>39268</v>
      </c>
      <c r="E9" s="45">
        <v>1</v>
      </c>
      <c r="F9" s="45">
        <v>3</v>
      </c>
      <c r="G9" s="45">
        <v>3</v>
      </c>
      <c r="H9" s="45">
        <v>2</v>
      </c>
      <c r="J9" s="45">
        <v>6</v>
      </c>
      <c r="K9" s="45" t="s">
        <v>155</v>
      </c>
      <c r="L9" s="45" t="s">
        <v>155</v>
      </c>
      <c r="M9" s="45" t="s">
        <v>23</v>
      </c>
      <c r="N9" s="45">
        <v>1</v>
      </c>
      <c r="O9" s="45">
        <v>0.73</v>
      </c>
      <c r="P9" s="45">
        <v>7.25</v>
      </c>
      <c r="Q9" s="45">
        <v>6.66</v>
      </c>
      <c r="R9" s="45">
        <v>20.8</v>
      </c>
      <c r="S9" s="45">
        <v>5.0999999999999997E-2</v>
      </c>
      <c r="U9" s="45">
        <v>14.6</v>
      </c>
      <c r="W9" s="45" t="s">
        <v>259</v>
      </c>
      <c r="X9" s="45">
        <f>AVERAGE(R14:R15)</f>
        <v>3.08</v>
      </c>
      <c r="Y9" s="45">
        <f>AVERAGE(R36:R37)</f>
        <v>6.5750000000000002</v>
      </c>
      <c r="Z9" s="45">
        <f>AVERAGE(R58:R59)</f>
        <v>9.67</v>
      </c>
      <c r="AB9" s="45">
        <f>AVERAGE(R102:R103)</f>
        <v>12.25</v>
      </c>
      <c r="AC9" s="45">
        <v>5.16</v>
      </c>
      <c r="AD9" s="45">
        <f>AVERAGE(R168:R169)</f>
        <v>11.65</v>
      </c>
      <c r="AE9" s="45">
        <f t="shared" si="0"/>
        <v>8.0641666666666669</v>
      </c>
      <c r="AF9" s="45">
        <v>0.1</v>
      </c>
      <c r="AQ9" t="s">
        <v>262</v>
      </c>
      <c r="AT9">
        <v>5.0350000000000001</v>
      </c>
      <c r="AU9">
        <f t="shared" si="5"/>
        <v>1.1369357275</v>
      </c>
      <c r="AV9">
        <v>9.64</v>
      </c>
      <c r="AW9">
        <f t="shared" si="6"/>
        <v>2.17677466</v>
      </c>
      <c r="AZ9">
        <v>11.1</v>
      </c>
      <c r="BA9">
        <f t="shared" si="1"/>
        <v>2.5064521499999999</v>
      </c>
      <c r="BB9">
        <v>2.25</v>
      </c>
      <c r="BC9">
        <f t="shared" si="7"/>
        <v>0.50806462499999994</v>
      </c>
      <c r="BD9">
        <v>12.55</v>
      </c>
      <c r="BE9">
        <f t="shared" si="2"/>
        <v>2.8338715749999999</v>
      </c>
      <c r="BF9" s="45">
        <f t="shared" si="8"/>
        <v>5.2913980583333329</v>
      </c>
      <c r="BG9">
        <f t="shared" si="3"/>
        <v>1.1948320756590456</v>
      </c>
      <c r="BH9">
        <v>0.1</v>
      </c>
    </row>
    <row r="10" spans="1:60" x14ac:dyDescent="0.2">
      <c r="A10" s="47">
        <v>39282</v>
      </c>
      <c r="E10" s="45">
        <v>1</v>
      </c>
      <c r="F10" s="45">
        <v>2</v>
      </c>
      <c r="G10" s="45">
        <v>2</v>
      </c>
      <c r="H10" s="45" t="s">
        <v>20</v>
      </c>
      <c r="I10" s="45">
        <v>2</v>
      </c>
      <c r="J10" s="45">
        <v>6</v>
      </c>
      <c r="K10" s="45" t="s">
        <v>218</v>
      </c>
      <c r="L10" s="45" t="s">
        <v>151</v>
      </c>
      <c r="M10" s="45" t="s">
        <v>97</v>
      </c>
      <c r="N10" s="45">
        <v>1</v>
      </c>
      <c r="O10" s="45">
        <v>0.56000000000000005</v>
      </c>
      <c r="P10" s="45">
        <v>12.08</v>
      </c>
      <c r="Q10" s="45">
        <v>6.59</v>
      </c>
      <c r="R10" s="45" t="s">
        <v>20</v>
      </c>
      <c r="S10" s="45">
        <v>0.34699999999999998</v>
      </c>
      <c r="U10" s="45">
        <v>19</v>
      </c>
      <c r="W10" s="45" t="s">
        <v>260</v>
      </c>
      <c r="X10" s="45">
        <f>AVERAGE(R16:R17)</f>
        <v>4.085</v>
      </c>
      <c r="Y10" s="45">
        <f>AVERAGE(R38:R39)</f>
        <v>7.5299999999999994</v>
      </c>
      <c r="Z10" s="45">
        <f>AVERAGE(R60:R61)</f>
        <v>13.04</v>
      </c>
      <c r="AB10" s="45">
        <v>27.3</v>
      </c>
      <c r="AC10" s="45">
        <v>4.8099999999999996</v>
      </c>
      <c r="AD10" s="45">
        <v>40.799999999999997</v>
      </c>
      <c r="AE10" s="45">
        <f t="shared" si="0"/>
        <v>16.260833333333334</v>
      </c>
      <c r="AF10" s="45">
        <v>0.1</v>
      </c>
      <c r="AQ10" t="s">
        <v>259</v>
      </c>
      <c r="AR10">
        <v>3.08</v>
      </c>
      <c r="AS10">
        <f t="shared" si="4"/>
        <v>0.69548401999999998</v>
      </c>
      <c r="AT10">
        <v>6.5750000000000002</v>
      </c>
      <c r="AU10">
        <f t="shared" si="5"/>
        <v>1.4846777375</v>
      </c>
      <c r="AV10">
        <v>9.67</v>
      </c>
      <c r="AW10">
        <f t="shared" si="6"/>
        <v>2.1835488549999997</v>
      </c>
      <c r="AZ10">
        <v>12.25</v>
      </c>
      <c r="BA10">
        <f t="shared" si="1"/>
        <v>2.766129625</v>
      </c>
      <c r="BB10">
        <v>5.16</v>
      </c>
      <c r="BC10">
        <f t="shared" si="7"/>
        <v>1.1651615399999999</v>
      </c>
      <c r="BD10">
        <v>11.65</v>
      </c>
      <c r="BE10">
        <f t="shared" si="2"/>
        <v>2.6306457249999999</v>
      </c>
      <c r="BF10" s="45">
        <f t="shared" si="8"/>
        <v>5.9369894816666671</v>
      </c>
      <c r="BG10">
        <f t="shared" si="3"/>
        <v>1.3406108153919643</v>
      </c>
      <c r="BH10">
        <v>0.1</v>
      </c>
    </row>
    <row r="11" spans="1:60" x14ac:dyDescent="0.2">
      <c r="A11" s="47">
        <v>39294</v>
      </c>
      <c r="E11" s="45">
        <v>2</v>
      </c>
      <c r="F11" s="45">
        <v>1</v>
      </c>
      <c r="G11" s="45">
        <v>2</v>
      </c>
      <c r="H11" s="45">
        <v>4</v>
      </c>
      <c r="I11" s="45">
        <v>2</v>
      </c>
      <c r="J11" s="45">
        <v>4</v>
      </c>
      <c r="K11" s="45" t="s">
        <v>151</v>
      </c>
      <c r="L11" s="45" t="s">
        <v>150</v>
      </c>
      <c r="M11" s="45" t="s">
        <v>51</v>
      </c>
      <c r="N11" s="45">
        <v>1</v>
      </c>
      <c r="O11" s="45">
        <v>0.64</v>
      </c>
      <c r="P11" s="45">
        <v>9.18</v>
      </c>
      <c r="Q11" s="45">
        <v>6.89</v>
      </c>
      <c r="R11" s="45">
        <v>2.4</v>
      </c>
      <c r="S11" s="45">
        <v>0.105</v>
      </c>
      <c r="U11" s="45">
        <v>47.3</v>
      </c>
      <c r="W11" s="45" t="s">
        <v>263</v>
      </c>
      <c r="X11" s="45">
        <v>1.65</v>
      </c>
      <c r="Z11" s="45">
        <f>AVERAGE(R62:R63)</f>
        <v>10.1005</v>
      </c>
      <c r="AB11" s="45">
        <f>AVERAGE(R106:R107)</f>
        <v>15.900400000000001</v>
      </c>
      <c r="AD11" s="45">
        <f>AVERAGE(R172:R173)</f>
        <v>17.65035</v>
      </c>
      <c r="AE11" s="45">
        <f t="shared" si="0"/>
        <v>11.325312499999999</v>
      </c>
      <c r="AF11" s="45">
        <v>0.1</v>
      </c>
      <c r="AQ11" t="s">
        <v>260</v>
      </c>
      <c r="AR11">
        <v>4.085</v>
      </c>
      <c r="AS11">
        <f t="shared" si="4"/>
        <v>0.92241955249999996</v>
      </c>
      <c r="AT11">
        <v>7.53</v>
      </c>
      <c r="AU11">
        <f t="shared" si="5"/>
        <v>1.7003229449999999</v>
      </c>
      <c r="AV11">
        <v>13.04</v>
      </c>
      <c r="AW11">
        <f t="shared" si="6"/>
        <v>2.9445167599999995</v>
      </c>
      <c r="AZ11">
        <v>27.3</v>
      </c>
      <c r="BA11">
        <f t="shared" si="1"/>
        <v>6.16451745</v>
      </c>
      <c r="BB11">
        <v>4.8099999999999996</v>
      </c>
      <c r="BC11">
        <f t="shared" si="7"/>
        <v>1.0861292649999998</v>
      </c>
      <c r="BD11">
        <v>40.799999999999997</v>
      </c>
      <c r="BE11">
        <f t="shared" si="2"/>
        <v>9.2129051999999998</v>
      </c>
      <c r="BF11" s="45">
        <f t="shared" si="8"/>
        <v>14.895591985833333</v>
      </c>
      <c r="BG11">
        <f t="shared" si="3"/>
        <v>3.3635214917490743</v>
      </c>
      <c r="BH11">
        <v>0.1</v>
      </c>
    </row>
    <row r="12" spans="1:60" x14ac:dyDescent="0.2">
      <c r="A12" s="47">
        <v>39308</v>
      </c>
      <c r="B12" s="48"/>
      <c r="C12" s="48"/>
      <c r="D12" s="48"/>
      <c r="E12" s="48"/>
      <c r="F12" s="45" t="s">
        <v>134</v>
      </c>
      <c r="G12" s="48"/>
      <c r="H12" s="48"/>
      <c r="J12" s="48"/>
      <c r="K12" s="48"/>
      <c r="L12" s="48"/>
      <c r="M12" s="48"/>
      <c r="N12" s="48"/>
      <c r="O12" s="48"/>
      <c r="P12" s="45" t="s">
        <v>134</v>
      </c>
      <c r="Q12" s="48"/>
      <c r="R12" s="48"/>
      <c r="S12" s="48"/>
      <c r="T12" s="48"/>
      <c r="U12" s="48"/>
      <c r="W12" s="45" t="s">
        <v>264</v>
      </c>
      <c r="Z12" s="49">
        <v>2E-3</v>
      </c>
      <c r="AB12" s="49">
        <v>1.9E-3</v>
      </c>
      <c r="AD12" s="49">
        <v>1.8E-3</v>
      </c>
      <c r="AE12" s="45">
        <f t="shared" si="0"/>
        <v>1.9E-3</v>
      </c>
      <c r="AF12" s="45">
        <v>0.1</v>
      </c>
      <c r="AQ12" t="s">
        <v>263</v>
      </c>
      <c r="AR12">
        <v>1.65</v>
      </c>
      <c r="AS12">
        <f t="shared" si="4"/>
        <v>0.37258072499999995</v>
      </c>
      <c r="AV12">
        <v>10.1005</v>
      </c>
      <c r="AW12">
        <f t="shared" si="6"/>
        <v>2.2807585532500001</v>
      </c>
      <c r="AZ12">
        <v>15.900400000000001</v>
      </c>
      <c r="BA12">
        <f t="shared" si="1"/>
        <v>3.5904136726</v>
      </c>
      <c r="BD12">
        <v>17.65035</v>
      </c>
      <c r="BE12">
        <f t="shared" si="2"/>
        <v>3.9855637572749996</v>
      </c>
      <c r="BF12" s="45">
        <f t="shared" si="8"/>
        <v>10.281681857468751</v>
      </c>
      <c r="BG12">
        <f t="shared" si="3"/>
        <v>2.3216705943485176</v>
      </c>
      <c r="BH12">
        <v>0.1</v>
      </c>
    </row>
    <row r="13" spans="1:60" x14ac:dyDescent="0.2">
      <c r="A13" s="47">
        <v>39322</v>
      </c>
      <c r="B13" s="48"/>
      <c r="C13" s="48"/>
      <c r="D13" s="48"/>
      <c r="E13" s="48"/>
      <c r="F13" s="45" t="s">
        <v>134</v>
      </c>
      <c r="G13" s="48"/>
      <c r="H13" s="48"/>
      <c r="J13" s="48"/>
      <c r="K13" s="48"/>
      <c r="L13" s="48"/>
      <c r="M13" s="48"/>
      <c r="N13" s="48"/>
      <c r="O13" s="48"/>
      <c r="P13" s="45" t="s">
        <v>134</v>
      </c>
      <c r="Q13" s="48"/>
      <c r="R13" s="48"/>
      <c r="S13" s="48"/>
      <c r="T13" s="48"/>
      <c r="U13" s="48"/>
      <c r="AQ13" t="s">
        <v>264</v>
      </c>
      <c r="AV13">
        <v>2E-3</v>
      </c>
      <c r="AW13" s="35">
        <f t="shared" si="6"/>
        <v>4.5161300000000001E-4</v>
      </c>
      <c r="AZ13">
        <v>1.9E-3</v>
      </c>
      <c r="BA13" s="35">
        <f t="shared" si="1"/>
        <v>4.2903234999999999E-4</v>
      </c>
      <c r="BD13" s="35">
        <v>1.8E-3</v>
      </c>
      <c r="BE13" s="35">
        <f t="shared" si="2"/>
        <v>4.0645169999999997E-4</v>
      </c>
      <c r="BF13" s="45">
        <f t="shared" si="8"/>
        <v>1.1338710125E-3</v>
      </c>
      <c r="BG13">
        <f t="shared" si="3"/>
        <v>2.5603544478408125E-4</v>
      </c>
      <c r="BH13">
        <v>0.1</v>
      </c>
    </row>
    <row r="14" spans="1:60" x14ac:dyDescent="0.2">
      <c r="A14" s="47">
        <v>39336</v>
      </c>
      <c r="E14" s="45">
        <v>2</v>
      </c>
      <c r="F14" s="45">
        <v>2</v>
      </c>
      <c r="G14" s="45">
        <v>2</v>
      </c>
      <c r="H14" s="45">
        <v>3</v>
      </c>
      <c r="I14" s="45">
        <v>3</v>
      </c>
      <c r="J14" s="45">
        <v>6</v>
      </c>
      <c r="K14" s="45" t="s">
        <v>151</v>
      </c>
      <c r="L14" s="45" t="s">
        <v>142</v>
      </c>
      <c r="M14" s="45" t="s">
        <v>97</v>
      </c>
      <c r="N14" s="45">
        <v>1</v>
      </c>
      <c r="O14" s="45">
        <v>1.1000000000000001</v>
      </c>
      <c r="P14" s="45">
        <v>1.89</v>
      </c>
      <c r="Q14" s="45">
        <v>7.28</v>
      </c>
      <c r="R14" s="45">
        <v>2.35</v>
      </c>
      <c r="S14" s="45">
        <v>0.109</v>
      </c>
      <c r="U14" s="45">
        <v>43</v>
      </c>
      <c r="X14" s="44" t="s">
        <v>15</v>
      </c>
    </row>
    <row r="15" spans="1:60" x14ac:dyDescent="0.2">
      <c r="A15" s="47">
        <v>39350</v>
      </c>
      <c r="B15" s="48"/>
      <c r="C15" s="48"/>
      <c r="E15" s="45">
        <v>4</v>
      </c>
      <c r="F15" s="45">
        <v>2</v>
      </c>
      <c r="G15" s="45">
        <v>1</v>
      </c>
      <c r="H15" s="45">
        <v>1</v>
      </c>
      <c r="I15" s="45">
        <v>3</v>
      </c>
      <c r="J15" s="45">
        <v>6</v>
      </c>
      <c r="K15" s="45" t="s">
        <v>150</v>
      </c>
      <c r="L15" s="45" t="s">
        <v>187</v>
      </c>
      <c r="M15" s="45" t="s">
        <v>51</v>
      </c>
      <c r="N15" s="45">
        <v>1</v>
      </c>
      <c r="O15" s="45">
        <v>2.59</v>
      </c>
      <c r="P15" s="45" t="s">
        <v>20</v>
      </c>
      <c r="Q15" s="45">
        <v>7.96</v>
      </c>
      <c r="R15" s="45">
        <v>3.81</v>
      </c>
      <c r="S15" s="45">
        <v>0.15</v>
      </c>
      <c r="U15" s="45">
        <v>36.6</v>
      </c>
      <c r="X15" s="45">
        <v>21</v>
      </c>
      <c r="Y15" s="45">
        <v>22</v>
      </c>
      <c r="Z15" s="45">
        <v>23</v>
      </c>
      <c r="AA15" s="45">
        <v>24</v>
      </c>
      <c r="AB15" s="45">
        <v>25</v>
      </c>
      <c r="AC15" s="45">
        <v>26</v>
      </c>
      <c r="AD15" s="45">
        <v>28</v>
      </c>
      <c r="AS15" t="s">
        <v>15</v>
      </c>
    </row>
    <row r="16" spans="1:60" x14ac:dyDescent="0.2">
      <c r="A16" s="47">
        <v>39364</v>
      </c>
      <c r="B16" s="48"/>
      <c r="C16" s="48"/>
      <c r="E16" s="45">
        <v>2</v>
      </c>
      <c r="F16" s="45">
        <v>3</v>
      </c>
      <c r="G16" s="45">
        <v>3</v>
      </c>
      <c r="H16" s="45">
        <v>1</v>
      </c>
      <c r="I16" s="45">
        <v>3</v>
      </c>
      <c r="J16" s="45">
        <v>4</v>
      </c>
      <c r="K16" s="45" t="s">
        <v>150</v>
      </c>
      <c r="L16" s="45" t="s">
        <v>187</v>
      </c>
      <c r="M16" s="45" t="s">
        <v>106</v>
      </c>
      <c r="N16" s="45">
        <v>1</v>
      </c>
      <c r="O16" s="45">
        <v>4.5</v>
      </c>
      <c r="P16" s="45">
        <v>10.3</v>
      </c>
      <c r="Q16" s="45">
        <v>7.03</v>
      </c>
      <c r="R16" s="45">
        <v>2.72</v>
      </c>
      <c r="S16" s="45">
        <v>0.03</v>
      </c>
      <c r="U16" s="45">
        <v>42.6</v>
      </c>
      <c r="W16" s="45" t="s">
        <v>261</v>
      </c>
      <c r="X16" s="45">
        <v>0.33400000000000002</v>
      </c>
      <c r="Y16" s="45">
        <v>0.23499999999999999</v>
      </c>
      <c r="Z16" s="45">
        <v>0.23899999999999999</v>
      </c>
      <c r="AA16" s="45">
        <v>0.156</v>
      </c>
      <c r="AB16" s="45">
        <v>0.29499999999999998</v>
      </c>
      <c r="AD16" s="45">
        <v>0.13900000000000001</v>
      </c>
      <c r="AE16" s="45">
        <f t="shared" ref="AE16:AE25" si="9">AVERAGE(X16:AD16)</f>
        <v>0.23299999999999998</v>
      </c>
      <c r="AF16" s="45">
        <v>0.05</v>
      </c>
      <c r="AP16">
        <v>0.32631579999999999</v>
      </c>
      <c r="AS16">
        <v>21</v>
      </c>
      <c r="AU16">
        <v>22</v>
      </c>
      <c r="AW16">
        <v>23</v>
      </c>
      <c r="AY16">
        <v>24</v>
      </c>
      <c r="BA16">
        <v>25</v>
      </c>
      <c r="BC16">
        <v>26</v>
      </c>
      <c r="BE16">
        <v>28</v>
      </c>
      <c r="BG16" t="s">
        <v>266</v>
      </c>
    </row>
    <row r="17" spans="1:60" x14ac:dyDescent="0.2">
      <c r="A17" s="47">
        <v>39378</v>
      </c>
      <c r="B17" s="48"/>
      <c r="C17" s="48"/>
      <c r="E17" s="45">
        <v>2</v>
      </c>
      <c r="F17" s="45">
        <v>3</v>
      </c>
      <c r="G17" s="45">
        <v>3</v>
      </c>
      <c r="H17" s="45">
        <v>1</v>
      </c>
      <c r="I17" s="45">
        <v>3</v>
      </c>
      <c r="J17" s="45">
        <v>6</v>
      </c>
      <c r="K17" s="45" t="s">
        <v>140</v>
      </c>
      <c r="L17" s="45" t="s">
        <v>169</v>
      </c>
      <c r="M17" s="45" t="s">
        <v>106</v>
      </c>
      <c r="N17" s="45">
        <v>1</v>
      </c>
      <c r="O17" s="45">
        <v>1.35</v>
      </c>
      <c r="P17" s="45">
        <v>2.5299999999999998</v>
      </c>
      <c r="Q17" s="45">
        <v>7.02</v>
      </c>
      <c r="R17" s="45">
        <v>5.45</v>
      </c>
      <c r="S17" s="45">
        <v>0.217</v>
      </c>
      <c r="U17" s="45">
        <v>40</v>
      </c>
      <c r="W17" s="45" t="s">
        <v>255</v>
      </c>
      <c r="X17" s="45">
        <f>AVERAGE(S3:S4)</f>
        <v>0.157</v>
      </c>
      <c r="Y17" s="45">
        <v>0.15</v>
      </c>
      <c r="Z17" s="45">
        <f>AVERAGE(S47:S48)</f>
        <v>0.17499999999999999</v>
      </c>
      <c r="AA17" s="45">
        <f>AVERAGE(S69:S70)</f>
        <v>0.151</v>
      </c>
      <c r="AB17" s="45">
        <f>AVERAGE(S91:S92)</f>
        <v>0.1605</v>
      </c>
      <c r="AC17" s="45">
        <f>AVERAGE(S113:S114)</f>
        <v>0.16300000000000001</v>
      </c>
      <c r="AD17" s="45">
        <f>AVERAGE(S157:S158)</f>
        <v>0.10600000000000001</v>
      </c>
      <c r="AE17" s="45">
        <f t="shared" si="9"/>
        <v>0.15178571428571427</v>
      </c>
      <c r="AF17" s="45">
        <v>0.05</v>
      </c>
      <c r="AQ17" t="s">
        <v>261</v>
      </c>
      <c r="AR17">
        <v>0.33400000000000002</v>
      </c>
      <c r="AS17">
        <f>(AR17*0.3263158)</f>
        <v>0.1089894772</v>
      </c>
      <c r="AT17">
        <v>0.23499999999999999</v>
      </c>
      <c r="AU17">
        <f t="shared" ref="AU17:AW26" si="10">(AT17*0.3263158)</f>
        <v>7.6684212999999987E-2</v>
      </c>
      <c r="AV17">
        <v>0.23899999999999999</v>
      </c>
      <c r="AW17">
        <f t="shared" si="10"/>
        <v>7.7989476199999991E-2</v>
      </c>
      <c r="AX17">
        <v>0.156</v>
      </c>
      <c r="AY17">
        <f>(AX17*0.3263158)</f>
        <v>5.0905264799999995E-2</v>
      </c>
      <c r="AZ17">
        <v>0.29499999999999998</v>
      </c>
      <c r="BA17">
        <f t="shared" ref="BA17:BA26" si="11">(AZ17*0.3263158)</f>
        <v>9.6263160999999986E-2</v>
      </c>
      <c r="BD17">
        <v>0.13900000000000001</v>
      </c>
      <c r="BE17" s="35">
        <f t="shared" ref="BE17:BE26" si="12">(BD17*0.3263158)</f>
        <v>4.5357896200000004E-2</v>
      </c>
      <c r="BF17">
        <v>0.23299999999999998</v>
      </c>
      <c r="BG17">
        <f t="shared" ref="BG17:BG26" si="13">(BF17*0.3263158)</f>
        <v>7.6031581399999992E-2</v>
      </c>
      <c r="BH17">
        <v>0.05</v>
      </c>
    </row>
    <row r="18" spans="1:60" x14ac:dyDescent="0.2">
      <c r="A18" s="47">
        <v>39392</v>
      </c>
      <c r="B18" s="48"/>
      <c r="C18" s="48"/>
      <c r="E18" s="45">
        <v>2</v>
      </c>
      <c r="F18" s="45">
        <v>2</v>
      </c>
      <c r="G18" s="45">
        <v>3</v>
      </c>
      <c r="H18" s="45">
        <v>4</v>
      </c>
      <c r="I18" s="45">
        <v>2</v>
      </c>
      <c r="J18" s="45">
        <v>8</v>
      </c>
      <c r="K18" s="45" t="s">
        <v>166</v>
      </c>
      <c r="L18" s="45" t="s">
        <v>166</v>
      </c>
      <c r="M18" s="45" t="s">
        <v>106</v>
      </c>
      <c r="N18" s="45">
        <v>1</v>
      </c>
      <c r="O18" s="45">
        <v>2.4</v>
      </c>
      <c r="P18" s="45">
        <v>3.24</v>
      </c>
      <c r="Q18" s="45">
        <v>6.76</v>
      </c>
      <c r="R18" s="45">
        <v>1.65</v>
      </c>
      <c r="S18" s="45" t="s">
        <v>20</v>
      </c>
      <c r="U18" s="45">
        <v>53.7</v>
      </c>
      <c r="W18" s="45" t="s">
        <v>256</v>
      </c>
      <c r="X18" s="45">
        <v>0.245</v>
      </c>
      <c r="Y18" s="45">
        <f>AVERAGE(S27:S28)</f>
        <v>0.124</v>
      </c>
      <c r="Z18" s="45">
        <f>AVERAGE(S49:S50)</f>
        <v>0.16800000000000001</v>
      </c>
      <c r="AA18" s="45">
        <v>8.5000000000000006E-2</v>
      </c>
      <c r="AB18" s="45">
        <f>AVERAGE(S93:S94)</f>
        <v>7.1999999999999995E-2</v>
      </c>
      <c r="AC18" s="45">
        <v>8.1000000000000003E-2</v>
      </c>
      <c r="AD18" s="45">
        <f>AVERAGE(S159:S160)</f>
        <v>3.4950000000000002E-2</v>
      </c>
      <c r="AE18" s="45">
        <f t="shared" si="9"/>
        <v>0.11570714285714286</v>
      </c>
      <c r="AF18" s="45">
        <v>0.05</v>
      </c>
      <c r="AQ18" t="s">
        <v>255</v>
      </c>
      <c r="AR18">
        <v>0.157</v>
      </c>
      <c r="AS18">
        <f t="shared" ref="AS18:AS24" si="14">(AR18*0.3263158)</f>
        <v>5.12315806E-2</v>
      </c>
      <c r="AT18">
        <v>0.15</v>
      </c>
      <c r="AU18" s="35">
        <f t="shared" si="10"/>
        <v>4.8947369999999997E-2</v>
      </c>
      <c r="AV18">
        <v>0.17499999999999999</v>
      </c>
      <c r="AW18">
        <f t="shared" si="10"/>
        <v>5.7105264999999995E-2</v>
      </c>
      <c r="AX18">
        <v>0.151</v>
      </c>
      <c r="AY18" s="35">
        <f>(AX18*0.3263158)</f>
        <v>4.9273685799999994E-2</v>
      </c>
      <c r="AZ18">
        <v>0.1605</v>
      </c>
      <c r="BA18">
        <f t="shared" si="11"/>
        <v>5.2373685900000001E-2</v>
      </c>
      <c r="BB18">
        <v>0.16300000000000001</v>
      </c>
      <c r="BC18">
        <f t="shared" ref="BC18:BC24" si="15">(BB18*0.3263158)</f>
        <v>5.3189475399999998E-2</v>
      </c>
      <c r="BD18">
        <v>0.10600000000000001</v>
      </c>
      <c r="BE18" s="35">
        <f t="shared" si="12"/>
        <v>3.4589474800000006E-2</v>
      </c>
      <c r="BF18">
        <v>0.15178571428571427</v>
      </c>
      <c r="BG18">
        <f t="shared" si="13"/>
        <v>4.9530076785714278E-2</v>
      </c>
      <c r="BH18">
        <v>0.05</v>
      </c>
    </row>
    <row r="19" spans="1:60" x14ac:dyDescent="0.2">
      <c r="A19" s="47">
        <v>39405</v>
      </c>
      <c r="B19" s="48"/>
      <c r="C19" s="48"/>
      <c r="F19" s="45" t="s">
        <v>134</v>
      </c>
      <c r="P19" s="45" t="s">
        <v>134</v>
      </c>
      <c r="W19" s="45" t="s">
        <v>257</v>
      </c>
      <c r="X19" s="45">
        <v>0.109</v>
      </c>
      <c r="Y19" s="45">
        <v>0.18</v>
      </c>
      <c r="Z19" s="45">
        <f>AVERAGE(S51:S52)</f>
        <v>0.156</v>
      </c>
      <c r="AB19" s="45">
        <f>AVERAGE(S95:S96)</f>
        <v>0.125</v>
      </c>
      <c r="AC19" s="45">
        <v>0.122</v>
      </c>
      <c r="AD19" s="45">
        <f>AVERAGE(S161:S162)</f>
        <v>5.45E-2</v>
      </c>
      <c r="AE19" s="45">
        <f t="shared" si="9"/>
        <v>0.12441666666666666</v>
      </c>
      <c r="AF19" s="45">
        <v>0.05</v>
      </c>
      <c r="AQ19" t="s">
        <v>256</v>
      </c>
      <c r="AR19">
        <v>0.245</v>
      </c>
      <c r="AS19">
        <f t="shared" si="14"/>
        <v>7.9947370999999989E-2</v>
      </c>
      <c r="AT19">
        <v>0.124</v>
      </c>
      <c r="AU19" s="35">
        <f t="shared" si="10"/>
        <v>4.0463159200000001E-2</v>
      </c>
      <c r="AV19">
        <v>0.16800000000000001</v>
      </c>
      <c r="AW19">
        <f t="shared" si="10"/>
        <v>5.4821054399999999E-2</v>
      </c>
      <c r="AX19">
        <v>8.5000000000000006E-2</v>
      </c>
      <c r="AY19" s="35">
        <f>(AX19*0.3263158)</f>
        <v>2.7736843000000001E-2</v>
      </c>
      <c r="AZ19">
        <v>7.1999999999999995E-2</v>
      </c>
      <c r="BA19" s="35">
        <f t="shared" si="11"/>
        <v>2.3494737599999996E-2</v>
      </c>
      <c r="BB19">
        <v>8.1000000000000003E-2</v>
      </c>
      <c r="BC19" s="35">
        <f t="shared" si="15"/>
        <v>2.64315798E-2</v>
      </c>
      <c r="BD19">
        <v>3.4950000000000002E-2</v>
      </c>
      <c r="BE19" s="35">
        <f t="shared" si="12"/>
        <v>1.140473721E-2</v>
      </c>
      <c r="BF19">
        <v>0.11570714285714286</v>
      </c>
      <c r="BG19">
        <f t="shared" si="13"/>
        <v>3.7757068887142857E-2</v>
      </c>
      <c r="BH19">
        <v>0.05</v>
      </c>
    </row>
    <row r="20" spans="1:60" x14ac:dyDescent="0.2">
      <c r="A20" s="47">
        <v>39420</v>
      </c>
      <c r="B20" s="48"/>
      <c r="C20" s="48"/>
      <c r="E20" s="48"/>
      <c r="F20" s="45" t="s">
        <v>134</v>
      </c>
      <c r="G20" s="48"/>
      <c r="H20" s="48"/>
      <c r="I20" s="48"/>
      <c r="J20" s="48"/>
      <c r="K20" s="48"/>
      <c r="L20" s="48"/>
      <c r="M20" s="48"/>
      <c r="N20" s="48"/>
      <c r="P20" s="45" t="s">
        <v>134</v>
      </c>
      <c r="W20" s="45" t="s">
        <v>258</v>
      </c>
      <c r="X20" s="45">
        <f>AVERAGE(S9:S11)</f>
        <v>0.16766666666666666</v>
      </c>
      <c r="Y20" s="45">
        <f>AVERAGE(S31:S33)</f>
        <v>0.12533333333333332</v>
      </c>
      <c r="Z20" s="45">
        <f>AVERAGE(S53:S55)</f>
        <v>0.14766666666666667</v>
      </c>
      <c r="AB20" s="45">
        <f>AVERAGE(S97:S98)</f>
        <v>0.17549999999999999</v>
      </c>
      <c r="AC20" s="45">
        <f>AVERAGE(S120:S121)</f>
        <v>6.5500000000000003E-2</v>
      </c>
      <c r="AD20" s="45">
        <f>AVERAGE(S163:S164)</f>
        <v>0.252</v>
      </c>
      <c r="AE20" s="45">
        <f t="shared" si="9"/>
        <v>0.15561111111111112</v>
      </c>
      <c r="AF20" s="45">
        <v>0.05</v>
      </c>
      <c r="AQ20" t="s">
        <v>257</v>
      </c>
      <c r="AR20">
        <v>0.109</v>
      </c>
      <c r="AS20" s="35">
        <f t="shared" si="14"/>
        <v>3.5568422199999998E-2</v>
      </c>
      <c r="AT20">
        <v>0.18</v>
      </c>
      <c r="AU20">
        <f t="shared" si="10"/>
        <v>5.8736843999999996E-2</v>
      </c>
      <c r="AV20">
        <v>0.156</v>
      </c>
      <c r="AW20">
        <f t="shared" si="10"/>
        <v>5.0905264799999995E-2</v>
      </c>
      <c r="AZ20">
        <v>0.125</v>
      </c>
      <c r="BA20" s="35">
        <f t="shared" si="11"/>
        <v>4.0789474999999999E-2</v>
      </c>
      <c r="BB20">
        <v>0.122</v>
      </c>
      <c r="BC20" s="35">
        <f t="shared" si="15"/>
        <v>3.9810527599999999E-2</v>
      </c>
      <c r="BD20">
        <v>5.45E-2</v>
      </c>
      <c r="BE20" s="35">
        <f t="shared" si="12"/>
        <v>1.7784211099999999E-2</v>
      </c>
      <c r="BF20">
        <v>0.12441666666666666</v>
      </c>
      <c r="BG20">
        <f t="shared" si="13"/>
        <v>4.0599124116666663E-2</v>
      </c>
      <c r="BH20">
        <v>0.05</v>
      </c>
    </row>
    <row r="21" spans="1:60" x14ac:dyDescent="0.2">
      <c r="A21" s="47"/>
      <c r="B21" s="48"/>
      <c r="C21" s="48"/>
      <c r="W21" s="45" t="s">
        <v>262</v>
      </c>
      <c r="Y21" s="45">
        <f>AVERAGE(S34:S35)</f>
        <v>0.114</v>
      </c>
      <c r="Z21" s="45">
        <f>AVERAGE(S56:S57)</f>
        <v>0.11</v>
      </c>
      <c r="AB21" s="45">
        <f>AVERAGE(S100:S101)</f>
        <v>0.10199999999999999</v>
      </c>
      <c r="AC21" s="45">
        <v>0.11700000000000001</v>
      </c>
      <c r="AD21" s="45">
        <f>AVERAGE(S166:S167)</f>
        <v>9.1999999999999998E-2</v>
      </c>
      <c r="AE21" s="45">
        <f t="shared" si="9"/>
        <v>0.10700000000000001</v>
      </c>
      <c r="AF21" s="45">
        <v>0.05</v>
      </c>
      <c r="AQ21" t="s">
        <v>258</v>
      </c>
      <c r="AR21">
        <v>0.16766666666666666</v>
      </c>
      <c r="AS21">
        <f t="shared" si="14"/>
        <v>5.4712282466666665E-2</v>
      </c>
      <c r="AT21">
        <v>0.12533333333333332</v>
      </c>
      <c r="AU21" s="35">
        <f t="shared" si="10"/>
        <v>4.0898246933333327E-2</v>
      </c>
      <c r="AV21">
        <v>0.14766666666666667</v>
      </c>
      <c r="AW21" s="35">
        <f t="shared" si="10"/>
        <v>4.8185966466666667E-2</v>
      </c>
      <c r="AZ21">
        <v>0.17549999999999999</v>
      </c>
      <c r="BA21">
        <f t="shared" si="11"/>
        <v>5.7268422899999998E-2</v>
      </c>
      <c r="BB21">
        <v>6.5500000000000003E-2</v>
      </c>
      <c r="BC21" s="35">
        <f t="shared" si="15"/>
        <v>2.1373684899999999E-2</v>
      </c>
      <c r="BD21">
        <v>0.252</v>
      </c>
      <c r="BE21">
        <f t="shared" si="12"/>
        <v>8.2231581599999992E-2</v>
      </c>
      <c r="BF21">
        <v>0.15561111111111112</v>
      </c>
      <c r="BG21">
        <f t="shared" si="13"/>
        <v>5.0778364211111114E-2</v>
      </c>
      <c r="BH21">
        <v>0.05</v>
      </c>
    </row>
    <row r="22" spans="1:60" x14ac:dyDescent="0.2">
      <c r="A22" s="47"/>
      <c r="W22" s="45" t="s">
        <v>259</v>
      </c>
      <c r="X22" s="45">
        <f>AVERAGE(S14:S15)</f>
        <v>0.1295</v>
      </c>
      <c r="Y22" s="45">
        <f>AVERAGE(S36:S37)</f>
        <v>0.154</v>
      </c>
      <c r="Z22" s="45">
        <f>AVERAGE(S58:S59)</f>
        <v>0.1585</v>
      </c>
      <c r="AB22" s="45">
        <f>AVERAGE(S102:S103)</f>
        <v>0.111</v>
      </c>
      <c r="AC22" s="45">
        <v>6.7000000000000004E-2</v>
      </c>
      <c r="AD22" s="45">
        <f>AVERAGE(S168:S169)</f>
        <v>7.9000000000000001E-2</v>
      </c>
      <c r="AE22" s="45">
        <f t="shared" si="9"/>
        <v>0.11649999999999998</v>
      </c>
      <c r="AF22" s="45">
        <v>0.05</v>
      </c>
      <c r="AQ22" t="s">
        <v>262</v>
      </c>
      <c r="AT22">
        <v>0.114</v>
      </c>
      <c r="AU22" s="35">
        <f t="shared" si="10"/>
        <v>3.7200001199999999E-2</v>
      </c>
      <c r="AV22">
        <v>0.11</v>
      </c>
      <c r="AW22" s="35">
        <f t="shared" si="10"/>
        <v>3.5894738000000002E-2</v>
      </c>
      <c r="AZ22">
        <v>0.10199999999999999</v>
      </c>
      <c r="BA22" s="35">
        <f t="shared" si="11"/>
        <v>3.3284211599999995E-2</v>
      </c>
      <c r="BB22">
        <v>0.11700000000000001</v>
      </c>
      <c r="BC22" s="35">
        <f t="shared" si="15"/>
        <v>3.8178948599999998E-2</v>
      </c>
      <c r="BD22">
        <v>9.1999999999999998E-2</v>
      </c>
      <c r="BE22" s="35">
        <f t="shared" si="12"/>
        <v>3.00210536E-2</v>
      </c>
      <c r="BF22">
        <v>0.10700000000000001</v>
      </c>
      <c r="BG22">
        <f t="shared" si="13"/>
        <v>3.4915790600000003E-2</v>
      </c>
      <c r="BH22">
        <v>0.05</v>
      </c>
    </row>
    <row r="23" spans="1:60" x14ac:dyDescent="0.2">
      <c r="A23" s="47"/>
      <c r="W23" s="45" t="s">
        <v>260</v>
      </c>
      <c r="X23" s="45">
        <f>AVERAGE(S16:S17)</f>
        <v>0.1235</v>
      </c>
      <c r="Y23" s="45">
        <f>AVERAGE(S38:S39)</f>
        <v>8.3500000000000005E-2</v>
      </c>
      <c r="Z23" s="45">
        <f>AVERAGE(S60:S61)</f>
        <v>0.184</v>
      </c>
      <c r="AB23" s="45">
        <f>AVERAGE(S104)</f>
        <v>8.5000000000000006E-2</v>
      </c>
      <c r="AC23" s="49">
        <v>2.4E-2</v>
      </c>
      <c r="AD23" s="45">
        <f>AVERAGE(S170)</f>
        <v>0.108</v>
      </c>
      <c r="AE23" s="45">
        <f t="shared" si="9"/>
        <v>0.10133333333333333</v>
      </c>
      <c r="AF23" s="45">
        <v>0.05</v>
      </c>
      <c r="AQ23" t="s">
        <v>259</v>
      </c>
      <c r="AR23">
        <v>0.1295</v>
      </c>
      <c r="AS23" s="35">
        <f t="shared" si="14"/>
        <v>4.2257896099999998E-2</v>
      </c>
      <c r="AT23">
        <v>0.154</v>
      </c>
      <c r="AU23" s="35">
        <f t="shared" si="10"/>
        <v>5.0252633200000001E-2</v>
      </c>
      <c r="AV23">
        <v>0.1585</v>
      </c>
      <c r="AW23">
        <f t="shared" si="10"/>
        <v>5.1721054299999999E-2</v>
      </c>
      <c r="AZ23">
        <v>0.111</v>
      </c>
      <c r="BA23" s="35">
        <f t="shared" si="11"/>
        <v>3.62210538E-2</v>
      </c>
      <c r="BB23">
        <v>6.7000000000000004E-2</v>
      </c>
      <c r="BC23" s="35">
        <f t="shared" si="15"/>
        <v>2.1863158600000002E-2</v>
      </c>
      <c r="BD23">
        <v>7.9000000000000001E-2</v>
      </c>
      <c r="BE23" s="35">
        <f t="shared" si="12"/>
        <v>2.5778948199999999E-2</v>
      </c>
      <c r="BF23">
        <v>0.11649999999999998</v>
      </c>
      <c r="BG23">
        <f t="shared" si="13"/>
        <v>3.8015790699999989E-2</v>
      </c>
      <c r="BH23">
        <v>0.05</v>
      </c>
    </row>
    <row r="24" spans="1:60" x14ac:dyDescent="0.2">
      <c r="A24" s="46">
        <v>39168</v>
      </c>
      <c r="B24" s="45" t="s">
        <v>74</v>
      </c>
      <c r="C24" s="45" t="s">
        <v>75</v>
      </c>
      <c r="D24" s="45" t="s">
        <v>94</v>
      </c>
      <c r="E24" s="45">
        <v>1</v>
      </c>
      <c r="F24" s="45">
        <v>2</v>
      </c>
      <c r="G24" s="45">
        <v>1</v>
      </c>
      <c r="H24" s="45">
        <v>1</v>
      </c>
      <c r="I24" s="45">
        <v>2</v>
      </c>
      <c r="J24" s="45">
        <v>8</v>
      </c>
      <c r="K24" s="45" t="s">
        <v>141</v>
      </c>
      <c r="L24" s="45" t="s">
        <v>152</v>
      </c>
      <c r="M24" s="45" t="s">
        <v>97</v>
      </c>
      <c r="N24" s="45">
        <v>1</v>
      </c>
      <c r="O24" s="45">
        <v>0.12</v>
      </c>
      <c r="P24" s="45">
        <v>8.69</v>
      </c>
      <c r="Q24" s="45">
        <v>6.4</v>
      </c>
      <c r="R24" s="45">
        <v>5.36</v>
      </c>
      <c r="S24" s="45">
        <v>0.23499999999999999</v>
      </c>
      <c r="U24" s="45">
        <v>7.7</v>
      </c>
      <c r="W24" s="45" t="s">
        <v>263</v>
      </c>
      <c r="Z24" s="49">
        <f>AVERAGE(S63)</f>
        <v>2.8000000000000001E-2</v>
      </c>
      <c r="AB24" s="49">
        <v>2.1999999999999999E-2</v>
      </c>
      <c r="AD24" s="49">
        <v>1.4999999999999999E-2</v>
      </c>
      <c r="AE24" s="45">
        <f t="shared" si="9"/>
        <v>2.1666666666666667E-2</v>
      </c>
      <c r="AF24" s="45">
        <v>0.05</v>
      </c>
      <c r="AQ24" t="s">
        <v>260</v>
      </c>
      <c r="AR24">
        <v>0.1235</v>
      </c>
      <c r="AS24" s="35">
        <f t="shared" si="14"/>
        <v>4.0300001299999999E-2</v>
      </c>
      <c r="AT24">
        <v>8.3500000000000005E-2</v>
      </c>
      <c r="AU24" s="35">
        <f t="shared" si="10"/>
        <v>2.7247369300000001E-2</v>
      </c>
      <c r="AV24">
        <v>0.184</v>
      </c>
      <c r="AW24">
        <f t="shared" si="10"/>
        <v>6.00421072E-2</v>
      </c>
      <c r="AZ24">
        <v>8.5000000000000006E-2</v>
      </c>
      <c r="BA24" s="35">
        <f t="shared" si="11"/>
        <v>2.7736843000000001E-2</v>
      </c>
      <c r="BB24">
        <v>2.4E-2</v>
      </c>
      <c r="BC24" s="35">
        <f t="shared" si="15"/>
        <v>7.8315791999999992E-3</v>
      </c>
      <c r="BD24">
        <v>0.108</v>
      </c>
      <c r="BE24" s="35">
        <f t="shared" si="12"/>
        <v>3.5242106400000001E-2</v>
      </c>
      <c r="BF24">
        <v>0.10133333333333333</v>
      </c>
      <c r="BG24">
        <f t="shared" si="13"/>
        <v>3.3066667733333333E-2</v>
      </c>
      <c r="BH24">
        <v>0.05</v>
      </c>
    </row>
    <row r="25" spans="1:60" x14ac:dyDescent="0.2">
      <c r="A25" s="46">
        <v>39182</v>
      </c>
      <c r="F25" s="45" t="s">
        <v>134</v>
      </c>
      <c r="P25" s="45" t="s">
        <v>134</v>
      </c>
      <c r="W25" s="45" t="s">
        <v>264</v>
      </c>
      <c r="Z25" s="49">
        <v>2.3E-2</v>
      </c>
      <c r="AB25" s="45">
        <v>7.5999999999999998E-2</v>
      </c>
      <c r="AD25" s="49">
        <v>1E-3</v>
      </c>
      <c r="AE25" s="45">
        <f t="shared" si="9"/>
        <v>3.3333333333333333E-2</v>
      </c>
      <c r="AF25" s="45">
        <v>0.05</v>
      </c>
      <c r="AQ25" t="s">
        <v>263</v>
      </c>
      <c r="AV25">
        <v>2.8000000000000001E-2</v>
      </c>
      <c r="AW25" s="35">
        <f t="shared" si="10"/>
        <v>9.1368423999999993E-3</v>
      </c>
      <c r="AZ25">
        <v>2.1999999999999999E-2</v>
      </c>
      <c r="BA25" s="35">
        <f t="shared" si="11"/>
        <v>7.1789475999999991E-3</v>
      </c>
      <c r="BD25">
        <v>1.4999999999999999E-2</v>
      </c>
      <c r="BE25" s="35">
        <f t="shared" si="12"/>
        <v>4.8947369999999997E-3</v>
      </c>
      <c r="BF25">
        <v>2.1666666666666667E-2</v>
      </c>
      <c r="BG25">
        <f t="shared" si="13"/>
        <v>7.0701756666666669E-3</v>
      </c>
      <c r="BH25">
        <v>0.05</v>
      </c>
    </row>
    <row r="26" spans="1:60" x14ac:dyDescent="0.2">
      <c r="A26" s="46">
        <v>39196</v>
      </c>
      <c r="E26" s="45">
        <v>1</v>
      </c>
      <c r="F26" s="45">
        <v>2</v>
      </c>
      <c r="G26" s="45">
        <v>1</v>
      </c>
      <c r="H26" s="45">
        <v>1</v>
      </c>
      <c r="I26" s="45">
        <v>3</v>
      </c>
      <c r="J26" s="45">
        <v>4</v>
      </c>
      <c r="K26" s="45" t="s">
        <v>153</v>
      </c>
      <c r="L26" s="45" t="s">
        <v>143</v>
      </c>
      <c r="M26" s="45" t="s">
        <v>97</v>
      </c>
      <c r="N26" s="45">
        <v>1</v>
      </c>
      <c r="O26" s="45">
        <v>0.13</v>
      </c>
      <c r="P26" s="45">
        <v>8.08</v>
      </c>
      <c r="Q26" s="45">
        <v>6.2</v>
      </c>
      <c r="R26" s="45">
        <v>3.06</v>
      </c>
      <c r="S26" s="45">
        <v>0.15</v>
      </c>
      <c r="U26" s="45">
        <v>8.8000000000000007</v>
      </c>
      <c r="AQ26" t="s">
        <v>264</v>
      </c>
      <c r="AV26">
        <v>2.3E-2</v>
      </c>
      <c r="AW26" s="35">
        <f t="shared" si="10"/>
        <v>7.5052634E-3</v>
      </c>
      <c r="AZ26">
        <v>7.5999999999999998E-2</v>
      </c>
      <c r="BA26" s="35">
        <f t="shared" si="11"/>
        <v>2.4800000799999999E-2</v>
      </c>
      <c r="BD26">
        <v>1E-3</v>
      </c>
      <c r="BE26" s="35">
        <f t="shared" si="12"/>
        <v>3.2631579999999998E-4</v>
      </c>
      <c r="BF26">
        <v>3.3333333333333333E-2</v>
      </c>
      <c r="BG26">
        <f t="shared" si="13"/>
        <v>1.0877193333333333E-2</v>
      </c>
      <c r="BH26">
        <v>0.05</v>
      </c>
    </row>
    <row r="27" spans="1:60" x14ac:dyDescent="0.2">
      <c r="A27" s="46">
        <v>39210</v>
      </c>
      <c r="D27" s="45" t="s">
        <v>197</v>
      </c>
      <c r="E27" s="45">
        <v>2</v>
      </c>
      <c r="F27" s="45">
        <v>2</v>
      </c>
      <c r="G27" s="45">
        <v>3</v>
      </c>
      <c r="H27" s="45">
        <v>1</v>
      </c>
      <c r="J27" s="45">
        <v>1</v>
      </c>
      <c r="K27" s="45" t="s">
        <v>187</v>
      </c>
      <c r="L27" s="45" t="s">
        <v>153</v>
      </c>
      <c r="M27" s="45" t="s">
        <v>51</v>
      </c>
      <c r="N27" s="45" t="s">
        <v>20</v>
      </c>
      <c r="O27" s="45">
        <v>0.31</v>
      </c>
      <c r="P27" s="45">
        <v>7.74</v>
      </c>
      <c r="Q27" s="45">
        <v>6.84</v>
      </c>
      <c r="R27" s="45">
        <v>3.77</v>
      </c>
      <c r="S27" s="45">
        <v>0.13900000000000001</v>
      </c>
      <c r="U27" s="45">
        <v>9.6</v>
      </c>
      <c r="X27" s="44" t="s">
        <v>265</v>
      </c>
    </row>
    <row r="28" spans="1:60" x14ac:dyDescent="0.2">
      <c r="A28" s="46">
        <v>39224</v>
      </c>
      <c r="E28" s="45">
        <v>1</v>
      </c>
      <c r="F28" s="45">
        <v>1</v>
      </c>
      <c r="G28" s="45">
        <v>1</v>
      </c>
      <c r="H28" s="45">
        <v>1</v>
      </c>
      <c r="I28" s="45">
        <v>1</v>
      </c>
      <c r="J28" s="45" t="s">
        <v>20</v>
      </c>
      <c r="K28" s="45" t="s">
        <v>152</v>
      </c>
      <c r="L28" s="45" t="s">
        <v>162</v>
      </c>
      <c r="M28" s="45" t="s">
        <v>207</v>
      </c>
      <c r="N28" s="45">
        <v>1</v>
      </c>
      <c r="O28" s="45">
        <v>1.94</v>
      </c>
      <c r="P28" s="45">
        <v>7.43</v>
      </c>
      <c r="Q28" s="45">
        <v>6.51</v>
      </c>
      <c r="R28" s="45">
        <v>6.9</v>
      </c>
      <c r="S28" s="45">
        <v>0.109</v>
      </c>
      <c r="U28" s="45">
        <v>5.9</v>
      </c>
      <c r="X28" s="45">
        <v>21</v>
      </c>
      <c r="Y28" s="45">
        <v>22</v>
      </c>
      <c r="Z28" s="45">
        <v>23</v>
      </c>
      <c r="AA28" s="45">
        <v>24</v>
      </c>
      <c r="AB28" s="45">
        <v>25</v>
      </c>
      <c r="AC28" s="45">
        <v>26</v>
      </c>
      <c r="AD28" s="45">
        <v>28</v>
      </c>
    </row>
    <row r="29" spans="1:60" x14ac:dyDescent="0.2">
      <c r="A29" s="46">
        <v>39238</v>
      </c>
      <c r="F29" s="45" t="s">
        <v>134</v>
      </c>
      <c r="P29" s="45" t="s">
        <v>134</v>
      </c>
      <c r="W29" s="45" t="s">
        <v>261</v>
      </c>
      <c r="X29" s="45">
        <v>11.5</v>
      </c>
      <c r="Y29" s="50">
        <v>7.7</v>
      </c>
      <c r="Z29" s="45">
        <v>10.7</v>
      </c>
      <c r="AA29" s="45">
        <v>10.6</v>
      </c>
      <c r="AB29" s="45">
        <v>17.399999999999999</v>
      </c>
      <c r="AD29" s="45">
        <v>10.5</v>
      </c>
      <c r="AE29" s="45">
        <f t="shared" ref="AE29:AE38" si="16">AVERAGE(X29:AD29)</f>
        <v>11.4</v>
      </c>
      <c r="AF29" s="45">
        <v>10</v>
      </c>
      <c r="AG29">
        <v>50</v>
      </c>
    </row>
    <row r="30" spans="1:60" x14ac:dyDescent="0.2">
      <c r="A30" s="46">
        <v>39252</v>
      </c>
      <c r="F30" s="45">
        <v>2</v>
      </c>
      <c r="G30" s="45">
        <v>1</v>
      </c>
      <c r="H30" s="45">
        <v>1</v>
      </c>
      <c r="I30" s="45">
        <v>2</v>
      </c>
      <c r="J30" s="45">
        <v>5</v>
      </c>
      <c r="K30" s="45" t="s">
        <v>218</v>
      </c>
      <c r="L30" s="45" t="s">
        <v>142</v>
      </c>
      <c r="M30" s="45" t="s">
        <v>98</v>
      </c>
      <c r="N30" s="45">
        <v>1</v>
      </c>
      <c r="O30" s="45">
        <v>1</v>
      </c>
      <c r="P30" s="45">
        <v>6.29</v>
      </c>
      <c r="Q30" s="45">
        <v>7.04</v>
      </c>
      <c r="R30" s="45">
        <v>2.81</v>
      </c>
      <c r="S30" s="45">
        <v>0.18</v>
      </c>
      <c r="U30" s="45">
        <v>10.5</v>
      </c>
      <c r="W30" s="45" t="s">
        <v>255</v>
      </c>
      <c r="X30" s="45">
        <f>AVERAGE(U3:U4)</f>
        <v>14.45</v>
      </c>
      <c r="Y30" s="50">
        <v>8.8000000000000007</v>
      </c>
      <c r="Z30" s="45">
        <f>AVERAGE(U47:U48)</f>
        <v>10.1</v>
      </c>
      <c r="AA30" s="45">
        <f>AVERAGE(U69:U70)</f>
        <v>22.8</v>
      </c>
      <c r="AB30" s="45">
        <f>AVERAGE(U91:U92)</f>
        <v>25.200000000000003</v>
      </c>
      <c r="AC30" s="50">
        <f>AVERAGE(U113:U114)</f>
        <v>3.7</v>
      </c>
      <c r="AD30" s="45">
        <f>AVERAGE(U157:U158)</f>
        <v>11.3</v>
      </c>
      <c r="AE30" s="45">
        <f t="shared" si="16"/>
        <v>13.764285714285716</v>
      </c>
      <c r="AF30" s="45">
        <v>10</v>
      </c>
      <c r="AG30">
        <v>50</v>
      </c>
    </row>
    <row r="31" spans="1:60" x14ac:dyDescent="0.2">
      <c r="A31" s="47">
        <v>39268</v>
      </c>
      <c r="E31" s="45">
        <v>2</v>
      </c>
      <c r="F31" s="45">
        <v>3</v>
      </c>
      <c r="G31" s="45">
        <v>3</v>
      </c>
      <c r="H31" s="45">
        <v>2</v>
      </c>
      <c r="I31" s="45">
        <v>3</v>
      </c>
      <c r="J31" s="45">
        <v>6</v>
      </c>
      <c r="K31" s="45" t="s">
        <v>142</v>
      </c>
      <c r="L31" s="45" t="s">
        <v>142</v>
      </c>
      <c r="M31" s="45" t="s">
        <v>51</v>
      </c>
      <c r="N31" s="45">
        <v>1</v>
      </c>
      <c r="O31" s="45">
        <v>3.36</v>
      </c>
      <c r="P31" s="45">
        <v>6.86</v>
      </c>
      <c r="Q31" s="45">
        <v>7.18</v>
      </c>
      <c r="R31" s="45">
        <v>26.4</v>
      </c>
      <c r="S31" s="45">
        <v>0.11600000000000001</v>
      </c>
      <c r="U31" s="45">
        <v>11</v>
      </c>
      <c r="W31" s="45" t="s">
        <v>256</v>
      </c>
      <c r="X31" s="45">
        <v>27.5</v>
      </c>
      <c r="Y31" s="50">
        <f>AVERAGE(U27:U28)</f>
        <v>7.75</v>
      </c>
      <c r="Z31" s="45">
        <f>AVERAGE(U49:U50)</f>
        <v>14.950000000000001</v>
      </c>
      <c r="AA31" s="45">
        <v>25.1</v>
      </c>
      <c r="AB31" s="45">
        <f>AVERAGE(U93:U94)</f>
        <v>32.049999999999997</v>
      </c>
      <c r="AC31" s="45">
        <v>35.700000000000003</v>
      </c>
      <c r="AD31" s="45">
        <f>AVERAGE(U159:U160)</f>
        <v>16.600000000000001</v>
      </c>
      <c r="AE31" s="45">
        <f t="shared" si="16"/>
        <v>22.807142857142857</v>
      </c>
      <c r="AF31" s="45">
        <v>10</v>
      </c>
      <c r="AG31">
        <v>50</v>
      </c>
    </row>
    <row r="32" spans="1:60" x14ac:dyDescent="0.2">
      <c r="A32" s="47">
        <v>39282</v>
      </c>
      <c r="E32" s="45">
        <v>1</v>
      </c>
      <c r="F32" s="45">
        <v>1</v>
      </c>
      <c r="G32" s="45">
        <v>1</v>
      </c>
      <c r="H32" s="45">
        <v>1</v>
      </c>
      <c r="I32" s="45">
        <v>1</v>
      </c>
      <c r="J32" s="45" t="s">
        <v>20</v>
      </c>
      <c r="K32" s="45" t="s">
        <v>150</v>
      </c>
      <c r="L32" s="45" t="s">
        <v>140</v>
      </c>
      <c r="M32" s="45" t="s">
        <v>98</v>
      </c>
      <c r="N32" s="45">
        <v>1</v>
      </c>
      <c r="O32" s="45">
        <v>4.3</v>
      </c>
      <c r="P32" s="45">
        <v>9.4</v>
      </c>
      <c r="Q32" s="45">
        <v>7.59</v>
      </c>
      <c r="R32" s="45" t="s">
        <v>20</v>
      </c>
      <c r="S32" s="45">
        <v>9.6000000000000002E-2</v>
      </c>
      <c r="U32" s="45">
        <v>15.8</v>
      </c>
      <c r="W32" s="45" t="s">
        <v>257</v>
      </c>
      <c r="X32" s="45">
        <v>28</v>
      </c>
      <c r="Y32" s="45">
        <v>10.5</v>
      </c>
      <c r="Z32" s="50">
        <f>AVERAGE(U51:U52)</f>
        <v>7.8</v>
      </c>
      <c r="AB32" s="45">
        <v>41.5</v>
      </c>
      <c r="AC32" s="45">
        <v>23.8</v>
      </c>
      <c r="AD32" s="50">
        <f>AVERAGE(U161:U162)</f>
        <v>9.15</v>
      </c>
      <c r="AE32" s="45">
        <f t="shared" si="16"/>
        <v>20.125</v>
      </c>
      <c r="AF32" s="45">
        <v>10</v>
      </c>
      <c r="AG32">
        <v>50</v>
      </c>
    </row>
    <row r="33" spans="1:33" x14ac:dyDescent="0.2">
      <c r="A33" s="47">
        <v>39294</v>
      </c>
      <c r="E33" s="45">
        <v>2</v>
      </c>
      <c r="F33" s="45">
        <v>1</v>
      </c>
      <c r="G33" s="45">
        <v>7</v>
      </c>
      <c r="H33" s="45">
        <v>2</v>
      </c>
      <c r="I33" s="45">
        <v>1</v>
      </c>
      <c r="J33" s="45" t="s">
        <v>20</v>
      </c>
      <c r="K33" s="45" t="s">
        <v>169</v>
      </c>
      <c r="L33" s="45" t="s">
        <v>150</v>
      </c>
      <c r="M33" s="45" t="s">
        <v>98</v>
      </c>
      <c r="N33" s="45">
        <v>1</v>
      </c>
      <c r="O33" s="45">
        <v>3.83</v>
      </c>
      <c r="P33" s="45">
        <v>6.61</v>
      </c>
      <c r="Q33" s="45">
        <v>6.32</v>
      </c>
      <c r="R33" s="45">
        <v>6.58</v>
      </c>
      <c r="S33" s="45">
        <v>0.16400000000000001</v>
      </c>
      <c r="U33" s="45">
        <v>9.3000000000000007</v>
      </c>
      <c r="W33" s="45" t="s">
        <v>258</v>
      </c>
      <c r="X33" s="45">
        <f>AVERAGE(U9:U11)</f>
        <v>26.966666666666669</v>
      </c>
      <c r="Y33" s="45">
        <f>AVERAGE(U31:U33)</f>
        <v>12.033333333333333</v>
      </c>
      <c r="Z33" s="45">
        <f>AVERAGE(U54:U55)</f>
        <v>16.55</v>
      </c>
      <c r="AB33" s="45">
        <f>AVERAGE(U97:U98)</f>
        <v>12.2</v>
      </c>
      <c r="AC33" s="45">
        <f>AVERAGE(U120:U121)</f>
        <v>41.4</v>
      </c>
      <c r="AD33" s="45">
        <f>AVERAGE(U163:U164)</f>
        <v>14.5</v>
      </c>
      <c r="AE33" s="45">
        <f t="shared" si="16"/>
        <v>20.608333333333334</v>
      </c>
      <c r="AF33" s="45">
        <v>10</v>
      </c>
      <c r="AG33">
        <v>50</v>
      </c>
    </row>
    <row r="34" spans="1:33" x14ac:dyDescent="0.2">
      <c r="A34" s="47">
        <v>39308</v>
      </c>
      <c r="E34" s="45">
        <v>3</v>
      </c>
      <c r="F34" s="45">
        <v>2</v>
      </c>
      <c r="G34" s="45">
        <v>1</v>
      </c>
      <c r="H34" s="45">
        <v>1</v>
      </c>
      <c r="I34" s="45">
        <v>2</v>
      </c>
      <c r="J34" s="45">
        <v>1</v>
      </c>
      <c r="K34" s="45" t="s">
        <v>150</v>
      </c>
      <c r="L34" s="45" t="s">
        <v>151</v>
      </c>
      <c r="M34" s="45" t="s">
        <v>97</v>
      </c>
      <c r="N34" s="45">
        <v>1</v>
      </c>
      <c r="O34" s="45">
        <v>2.67</v>
      </c>
      <c r="P34" s="45">
        <v>7.3</v>
      </c>
      <c r="Q34" s="45">
        <v>6.81</v>
      </c>
      <c r="R34" s="45">
        <v>4.0199999999999996</v>
      </c>
      <c r="S34" s="45">
        <v>0.13700000000000001</v>
      </c>
      <c r="U34" s="45">
        <v>16.7</v>
      </c>
      <c r="W34" s="45" t="s">
        <v>262</v>
      </c>
      <c r="Y34" s="45">
        <f>AVERAGE(U34:U35)</f>
        <v>14.6</v>
      </c>
      <c r="Z34" s="45">
        <f>AVERAGE(U56:U57)</f>
        <v>16.25</v>
      </c>
      <c r="AB34" s="45">
        <f>AVERAGE(U100:U101)</f>
        <v>17.75</v>
      </c>
      <c r="AC34" s="45">
        <v>36</v>
      </c>
      <c r="AD34" s="45">
        <f>AVERAGE(U166:U167)</f>
        <v>17</v>
      </c>
      <c r="AE34" s="45">
        <f t="shared" si="16"/>
        <v>20.32</v>
      </c>
      <c r="AF34" s="45">
        <v>10</v>
      </c>
      <c r="AG34">
        <v>50</v>
      </c>
    </row>
    <row r="35" spans="1:33" x14ac:dyDescent="0.2">
      <c r="A35" s="47">
        <v>39322</v>
      </c>
      <c r="E35" s="45">
        <v>1</v>
      </c>
      <c r="F35" s="45">
        <v>1</v>
      </c>
      <c r="G35" s="45">
        <v>1</v>
      </c>
      <c r="H35" s="45">
        <v>1</v>
      </c>
      <c r="I35" s="45">
        <v>1</v>
      </c>
      <c r="J35" s="45" t="s">
        <v>20</v>
      </c>
      <c r="K35" s="45" t="s">
        <v>162</v>
      </c>
      <c r="L35" s="45" t="s">
        <v>142</v>
      </c>
      <c r="M35" s="45" t="s">
        <v>97</v>
      </c>
      <c r="N35" s="45">
        <v>1</v>
      </c>
      <c r="O35" s="45">
        <v>4.78</v>
      </c>
      <c r="P35" s="45">
        <v>2.82</v>
      </c>
      <c r="Q35" s="45">
        <v>9.93</v>
      </c>
      <c r="R35" s="45">
        <v>6.05</v>
      </c>
      <c r="S35" s="45">
        <v>9.0999999999999998E-2</v>
      </c>
      <c r="U35" s="45">
        <v>12.5</v>
      </c>
      <c r="W35" s="45" t="s">
        <v>259</v>
      </c>
      <c r="X35" s="45">
        <f>AVERAGE(U14:U15)</f>
        <v>39.799999999999997</v>
      </c>
      <c r="Y35" s="45">
        <f>AVERAGE(U36:U37)</f>
        <v>11.9</v>
      </c>
      <c r="Z35" s="45">
        <f>AVERAGE(U58:U59)</f>
        <v>16.7</v>
      </c>
      <c r="AB35" s="45">
        <f>AVERAGE(U102:U103)</f>
        <v>18.899999999999999</v>
      </c>
      <c r="AC35" s="45">
        <v>27.9</v>
      </c>
      <c r="AD35" s="45">
        <f>AVERAGE(U168:U169)</f>
        <v>26.1</v>
      </c>
      <c r="AE35" s="45">
        <f t="shared" si="16"/>
        <v>23.549999999999997</v>
      </c>
      <c r="AF35" s="45">
        <v>10</v>
      </c>
      <c r="AG35">
        <v>50</v>
      </c>
    </row>
    <row r="36" spans="1:33" x14ac:dyDescent="0.2">
      <c r="A36" s="47">
        <v>39336</v>
      </c>
      <c r="E36" s="45">
        <v>1</v>
      </c>
      <c r="F36" s="45">
        <v>2</v>
      </c>
      <c r="G36" s="45">
        <v>1</v>
      </c>
      <c r="H36" s="45">
        <v>1</v>
      </c>
      <c r="I36" s="45">
        <v>3</v>
      </c>
      <c r="J36" s="45">
        <v>6</v>
      </c>
      <c r="K36" s="45" t="s">
        <v>209</v>
      </c>
      <c r="L36" s="45" t="s">
        <v>140</v>
      </c>
      <c r="M36" s="45" t="s">
        <v>51</v>
      </c>
      <c r="N36" s="45">
        <v>1</v>
      </c>
      <c r="O36" s="45">
        <v>6.09</v>
      </c>
      <c r="P36" s="45">
        <v>0.37</v>
      </c>
      <c r="Q36" s="45">
        <v>7.6</v>
      </c>
      <c r="R36" s="45">
        <v>6.99</v>
      </c>
      <c r="S36" s="45">
        <v>0.153</v>
      </c>
      <c r="U36" s="45">
        <v>13</v>
      </c>
      <c r="W36" s="45" t="s">
        <v>260</v>
      </c>
      <c r="X36" s="45">
        <f>AVERAGE(U16:U17)</f>
        <v>41.3</v>
      </c>
      <c r="Y36" s="50">
        <f>AVERAGE(U38:U39)</f>
        <v>9.0500000000000007</v>
      </c>
      <c r="Z36" s="45">
        <f>AVERAGE(U60:U61)</f>
        <v>16.399999999999999</v>
      </c>
      <c r="AB36" s="45">
        <f>AVERAGE(U104)</f>
        <v>24.2</v>
      </c>
      <c r="AC36" s="45">
        <v>31</v>
      </c>
      <c r="AD36" s="45">
        <v>11.5</v>
      </c>
      <c r="AE36" s="45">
        <f t="shared" si="16"/>
        <v>22.241666666666664</v>
      </c>
      <c r="AF36" s="45">
        <v>10</v>
      </c>
      <c r="AG36">
        <v>50</v>
      </c>
    </row>
    <row r="37" spans="1:33" x14ac:dyDescent="0.2">
      <c r="A37" s="47">
        <v>39350</v>
      </c>
      <c r="E37" s="45">
        <v>2</v>
      </c>
      <c r="F37" s="45">
        <v>2</v>
      </c>
      <c r="G37" s="45">
        <v>1</v>
      </c>
      <c r="H37" s="45">
        <v>1</v>
      </c>
      <c r="I37" s="45">
        <v>1</v>
      </c>
      <c r="J37" s="45" t="s">
        <v>20</v>
      </c>
      <c r="K37" s="45" t="s">
        <v>165</v>
      </c>
      <c r="L37" s="45" t="s">
        <v>192</v>
      </c>
      <c r="M37" s="45" t="s">
        <v>28</v>
      </c>
      <c r="N37" s="45">
        <v>1</v>
      </c>
      <c r="O37" s="45">
        <v>4.42</v>
      </c>
      <c r="P37" s="45" t="s">
        <v>20</v>
      </c>
      <c r="Q37" s="45">
        <v>6.44</v>
      </c>
      <c r="R37" s="45">
        <v>6.16</v>
      </c>
      <c r="S37" s="45">
        <v>0.155</v>
      </c>
      <c r="U37" s="45">
        <v>10.8</v>
      </c>
      <c r="W37" s="45" t="s">
        <v>263</v>
      </c>
      <c r="X37" s="51">
        <v>53.7</v>
      </c>
      <c r="Z37" s="45">
        <f>AVERAGE(U62:U63)</f>
        <v>14.25</v>
      </c>
      <c r="AB37" s="45">
        <f>AVERAGE(U106:U107)</f>
        <v>17.98</v>
      </c>
      <c r="AD37" s="45">
        <f>AVERAGE(U172:U173)</f>
        <v>17.45</v>
      </c>
      <c r="AE37" s="45">
        <f t="shared" si="16"/>
        <v>25.845000000000002</v>
      </c>
      <c r="AF37" s="45">
        <v>10</v>
      </c>
      <c r="AG37">
        <v>50</v>
      </c>
    </row>
    <row r="38" spans="1:33" x14ac:dyDescent="0.2">
      <c r="A38" s="47">
        <v>39364</v>
      </c>
      <c r="E38" s="45">
        <v>4</v>
      </c>
      <c r="F38" s="45">
        <v>1</v>
      </c>
      <c r="G38" s="45">
        <v>1</v>
      </c>
      <c r="H38" s="45">
        <v>1</v>
      </c>
      <c r="I38" s="45">
        <v>1</v>
      </c>
      <c r="J38" s="45" t="s">
        <v>20</v>
      </c>
      <c r="K38" s="45" t="s">
        <v>140</v>
      </c>
      <c r="L38" s="45" t="s">
        <v>155</v>
      </c>
      <c r="M38" s="45" t="s">
        <v>28</v>
      </c>
      <c r="N38" s="45">
        <v>1</v>
      </c>
      <c r="O38" s="45">
        <v>0.09</v>
      </c>
      <c r="P38" s="45">
        <v>8.35</v>
      </c>
      <c r="Q38" s="45">
        <v>6.96</v>
      </c>
      <c r="R38" s="45">
        <v>5.72</v>
      </c>
      <c r="S38" s="45">
        <v>9.7000000000000003E-2</v>
      </c>
      <c r="U38" s="45">
        <v>2.8</v>
      </c>
      <c r="W38" s="45" t="s">
        <v>264</v>
      </c>
      <c r="Z38" s="50">
        <v>7.5</v>
      </c>
      <c r="AB38" s="45">
        <v>14.6</v>
      </c>
      <c r="AD38" s="45">
        <v>10.4</v>
      </c>
      <c r="AE38" s="45">
        <f t="shared" si="16"/>
        <v>10.833333333333334</v>
      </c>
      <c r="AF38" s="45">
        <v>10</v>
      </c>
      <c r="AG38">
        <v>50</v>
      </c>
    </row>
    <row r="39" spans="1:33" x14ac:dyDescent="0.2">
      <c r="A39" s="47">
        <v>39378</v>
      </c>
      <c r="E39" s="45">
        <v>1</v>
      </c>
      <c r="F39" s="45">
        <v>3</v>
      </c>
      <c r="G39" s="45">
        <v>2</v>
      </c>
      <c r="H39" s="45">
        <v>1</v>
      </c>
      <c r="I39" s="45">
        <v>3</v>
      </c>
      <c r="J39" s="45">
        <v>5</v>
      </c>
      <c r="K39" s="45" t="s">
        <v>149</v>
      </c>
      <c r="L39" s="45" t="s">
        <v>185</v>
      </c>
      <c r="M39" s="45" t="s">
        <v>23</v>
      </c>
      <c r="N39" s="45">
        <v>1</v>
      </c>
      <c r="O39" s="45">
        <v>7.54</v>
      </c>
      <c r="P39" s="45">
        <v>1.38</v>
      </c>
      <c r="Q39" s="45">
        <v>6.8</v>
      </c>
      <c r="R39" s="45">
        <v>9.34</v>
      </c>
      <c r="S39" s="45">
        <v>7.0000000000000007E-2</v>
      </c>
      <c r="U39" s="45">
        <v>15.3</v>
      </c>
    </row>
    <row r="40" spans="1:33" x14ac:dyDescent="0.2">
      <c r="A40" s="47">
        <v>39392</v>
      </c>
      <c r="F40" s="45" t="s">
        <v>134</v>
      </c>
      <c r="P40" s="45" t="s">
        <v>134</v>
      </c>
      <c r="X40" s="44" t="s">
        <v>139</v>
      </c>
    </row>
    <row r="41" spans="1:33" x14ac:dyDescent="0.2">
      <c r="A41" s="47">
        <v>39405</v>
      </c>
      <c r="F41" s="45" t="s">
        <v>134</v>
      </c>
      <c r="P41" s="45" t="s">
        <v>134</v>
      </c>
      <c r="X41" s="45">
        <v>21</v>
      </c>
      <c r="Y41" s="45">
        <v>22</v>
      </c>
      <c r="Z41" s="45">
        <v>23</v>
      </c>
      <c r="AA41" s="45">
        <v>24</v>
      </c>
      <c r="AB41" s="45">
        <v>25</v>
      </c>
      <c r="AC41" s="45">
        <v>26</v>
      </c>
      <c r="AD41" s="45">
        <v>28</v>
      </c>
    </row>
    <row r="42" spans="1:33" x14ac:dyDescent="0.2">
      <c r="A42" s="47">
        <v>39420</v>
      </c>
      <c r="F42" s="45" t="s">
        <v>134</v>
      </c>
      <c r="P42" s="45" t="s">
        <v>134</v>
      </c>
      <c r="W42" s="45" t="s">
        <v>261</v>
      </c>
      <c r="X42" s="45">
        <v>7.41</v>
      </c>
      <c r="Y42" s="45">
        <v>8.69</v>
      </c>
      <c r="Z42" s="45">
        <v>9.3000000000000007</v>
      </c>
      <c r="AA42" s="45">
        <v>8.7899999999999991</v>
      </c>
      <c r="AB42" s="45">
        <v>7.86</v>
      </c>
      <c r="AD42" s="45">
        <v>9.27</v>
      </c>
      <c r="AE42" s="45">
        <f t="shared" ref="AE42:AE51" si="17">AVERAGE(X42:AD42)</f>
        <v>8.5533333333333328</v>
      </c>
      <c r="AF42" s="45">
        <v>5</v>
      </c>
    </row>
    <row r="43" spans="1:33" x14ac:dyDescent="0.2">
      <c r="A43" s="47"/>
      <c r="W43" s="45" t="s">
        <v>255</v>
      </c>
      <c r="X43" s="45">
        <f>AVERAGE(P3:P4)</f>
        <v>7.6549999999999994</v>
      </c>
      <c r="Y43" s="45">
        <v>8.08</v>
      </c>
      <c r="Z43" s="45">
        <f>AVERAGE(P47:P48)</f>
        <v>8.3550000000000004</v>
      </c>
      <c r="AA43" s="45">
        <f>AVERAGE(P69:P70)</f>
        <v>9.3150000000000013</v>
      </c>
      <c r="AB43" s="45">
        <f>AVERAGE(P91:P92)</f>
        <v>8.1550000000000011</v>
      </c>
      <c r="AC43" s="45">
        <f>AVERAGE(P113:P114)</f>
        <v>8.4550000000000001</v>
      </c>
      <c r="AD43" s="45">
        <f>AVERAGE(P157:P158)</f>
        <v>8.5449999999999999</v>
      </c>
      <c r="AE43" s="45">
        <f t="shared" si="17"/>
        <v>8.3657142857142865</v>
      </c>
      <c r="AF43" s="45">
        <v>5</v>
      </c>
    </row>
    <row r="44" spans="1:33" x14ac:dyDescent="0.2">
      <c r="A44" s="47"/>
      <c r="W44" s="45" t="s">
        <v>256</v>
      </c>
      <c r="X44" s="45">
        <v>8.61</v>
      </c>
      <c r="Y44" s="45">
        <f>AVERAGE(P27:P28)</f>
        <v>7.585</v>
      </c>
      <c r="Z44" s="45">
        <f>AVERAGE(P49:P50)</f>
        <v>7.7</v>
      </c>
      <c r="AA44" s="45">
        <v>9.17</v>
      </c>
      <c r="AB44" s="45">
        <f>AVERAGE(P93:P94)</f>
        <v>8.9600000000000009</v>
      </c>
      <c r="AC44" s="45">
        <v>10.6</v>
      </c>
      <c r="AD44" s="45">
        <f>AVERAGE(P159:P160)</f>
        <v>8.3049999999999997</v>
      </c>
      <c r="AE44" s="45">
        <f t="shared" si="17"/>
        <v>8.7042857142857137</v>
      </c>
      <c r="AF44" s="45">
        <v>5</v>
      </c>
    </row>
    <row r="45" spans="1:33" x14ac:dyDescent="0.2">
      <c r="A45" s="47"/>
      <c r="W45" s="45" t="s">
        <v>257</v>
      </c>
      <c r="X45" s="45">
        <v>9.44</v>
      </c>
      <c r="Y45" s="45">
        <v>6.29</v>
      </c>
      <c r="Z45" s="45">
        <f>AVERAGE(P51:P52)</f>
        <v>6.3599999999999994</v>
      </c>
      <c r="AB45" s="45">
        <f>AVERAGE(P95)</f>
        <v>7.08</v>
      </c>
      <c r="AC45" s="45">
        <v>7.86</v>
      </c>
      <c r="AD45" s="45">
        <f>AVERAGE(P161:P162)</f>
        <v>6.6150000000000002</v>
      </c>
      <c r="AE45" s="45">
        <f t="shared" si="17"/>
        <v>7.2741666666666669</v>
      </c>
      <c r="AF45" s="45">
        <v>5</v>
      </c>
    </row>
    <row r="46" spans="1:33" x14ac:dyDescent="0.2">
      <c r="A46" s="46">
        <v>39168</v>
      </c>
      <c r="B46" s="45" t="s">
        <v>76</v>
      </c>
      <c r="C46" s="45" t="s">
        <v>77</v>
      </c>
      <c r="D46" s="45" t="s">
        <v>92</v>
      </c>
      <c r="E46" s="45">
        <v>2</v>
      </c>
      <c r="F46" s="45">
        <v>1</v>
      </c>
      <c r="G46" s="45">
        <v>2</v>
      </c>
      <c r="H46" s="45">
        <v>1</v>
      </c>
      <c r="I46" s="45">
        <v>3</v>
      </c>
      <c r="J46" s="45">
        <v>7</v>
      </c>
      <c r="K46" s="45" t="s">
        <v>149</v>
      </c>
      <c r="L46" s="45" t="s">
        <v>143</v>
      </c>
      <c r="M46" s="45" t="s">
        <v>98</v>
      </c>
      <c r="N46" s="45">
        <v>1</v>
      </c>
      <c r="O46" s="45">
        <v>1.19</v>
      </c>
      <c r="P46" s="45">
        <v>9.3000000000000007</v>
      </c>
      <c r="Q46" s="45">
        <v>5.53</v>
      </c>
      <c r="R46" s="45">
        <v>8.2899999999999991</v>
      </c>
      <c r="S46" s="45">
        <v>0.23899999999999999</v>
      </c>
      <c r="U46" s="45">
        <v>10.7</v>
      </c>
      <c r="W46" s="45" t="s">
        <v>258</v>
      </c>
      <c r="X46" s="45">
        <f>AVERAGE(P9:P11)</f>
        <v>9.5033333333333321</v>
      </c>
      <c r="Y46" s="45">
        <f>AVERAGE(P31:P33)</f>
        <v>7.623333333333334</v>
      </c>
      <c r="Z46" s="45">
        <f>AVERAGE(P53:P55)</f>
        <v>7.4466666666666663</v>
      </c>
      <c r="AB46" s="45">
        <f>AVERAGE(P97:P98)</f>
        <v>7.9249999999999998</v>
      </c>
      <c r="AC46" s="45">
        <f>AVERAGE(P120:P121)</f>
        <v>9.495000000000001</v>
      </c>
      <c r="AD46" s="45">
        <f>AVERAGE(P163:P164)</f>
        <v>8.3800000000000008</v>
      </c>
      <c r="AE46" s="45">
        <f t="shared" si="17"/>
        <v>8.3955555555555552</v>
      </c>
      <c r="AF46" s="45">
        <v>5</v>
      </c>
    </row>
    <row r="47" spans="1:33" x14ac:dyDescent="0.2">
      <c r="A47" s="46">
        <v>39182</v>
      </c>
      <c r="E47" s="45">
        <v>2</v>
      </c>
      <c r="F47" s="45">
        <v>1</v>
      </c>
      <c r="G47" s="45">
        <v>2</v>
      </c>
      <c r="H47" s="45">
        <v>1</v>
      </c>
      <c r="I47" s="45">
        <v>2</v>
      </c>
      <c r="J47" s="45">
        <v>8</v>
      </c>
      <c r="K47" s="45" t="s">
        <v>168</v>
      </c>
      <c r="L47" s="45" t="s">
        <v>156</v>
      </c>
      <c r="M47" s="45" t="s">
        <v>97</v>
      </c>
      <c r="N47" s="45">
        <v>1</v>
      </c>
      <c r="O47" s="45">
        <v>1.02</v>
      </c>
      <c r="P47" s="45">
        <v>8.93</v>
      </c>
      <c r="Q47" s="45">
        <v>5.43</v>
      </c>
      <c r="R47" s="45">
        <v>7.42</v>
      </c>
      <c r="S47" s="45">
        <v>0.16400000000000001</v>
      </c>
      <c r="U47" s="45">
        <v>8.6999999999999993</v>
      </c>
      <c r="W47" s="45" t="s">
        <v>262</v>
      </c>
      <c r="Y47" s="45">
        <f>AVERAGE(P34:P35)</f>
        <v>5.0599999999999996</v>
      </c>
      <c r="Z47" s="52">
        <f>AVERAGE(P56:P57)</f>
        <v>3.7450000000000001</v>
      </c>
      <c r="AB47" s="52">
        <f>AVERAGE(P100:P101)</f>
        <v>3.5900000000000003</v>
      </c>
      <c r="AC47" s="45">
        <v>8.77</v>
      </c>
      <c r="AD47" s="52">
        <f>AVERAGE(P166:P167)</f>
        <v>3.86</v>
      </c>
      <c r="AE47" s="45">
        <f t="shared" si="17"/>
        <v>5.0049999999999999</v>
      </c>
      <c r="AF47" s="45">
        <v>5</v>
      </c>
    </row>
    <row r="48" spans="1:33" x14ac:dyDescent="0.2">
      <c r="A48" s="46">
        <v>39196</v>
      </c>
      <c r="E48" s="45">
        <v>2</v>
      </c>
      <c r="F48" s="45">
        <v>1</v>
      </c>
      <c r="G48" s="45">
        <v>2</v>
      </c>
      <c r="H48" s="45">
        <v>1</v>
      </c>
      <c r="I48" s="45">
        <v>2</v>
      </c>
      <c r="J48" s="45">
        <v>8</v>
      </c>
      <c r="K48" s="45" t="s">
        <v>142</v>
      </c>
      <c r="L48" s="45" t="s">
        <v>153</v>
      </c>
      <c r="M48" s="45" t="s">
        <v>183</v>
      </c>
      <c r="N48" s="45">
        <v>1</v>
      </c>
      <c r="O48" s="45">
        <v>0.56000000000000005</v>
      </c>
      <c r="P48" s="45">
        <v>7.78</v>
      </c>
      <c r="Q48" s="45">
        <v>6.06</v>
      </c>
      <c r="R48" s="45">
        <v>5.08</v>
      </c>
      <c r="S48" s="45">
        <v>0.186</v>
      </c>
      <c r="U48" s="45">
        <v>11.5</v>
      </c>
      <c r="W48" s="45" t="s">
        <v>259</v>
      </c>
      <c r="X48" s="52">
        <f>AVERAGE(P14)</f>
        <v>1.89</v>
      </c>
      <c r="Y48" s="52">
        <f>AVERAGE(P36)</f>
        <v>0.37</v>
      </c>
      <c r="Z48" s="52">
        <f>AVERAGE(P58)</f>
        <v>1.73</v>
      </c>
      <c r="AB48" s="52">
        <f>AVERAGE(P102)</f>
        <v>4.13</v>
      </c>
      <c r="AC48" s="52">
        <v>2.88</v>
      </c>
      <c r="AD48" s="52">
        <v>1.95</v>
      </c>
      <c r="AE48" s="45">
        <f t="shared" si="17"/>
        <v>2.1583333333333332</v>
      </c>
      <c r="AF48" s="45">
        <v>5</v>
      </c>
    </row>
    <row r="49" spans="1:32" x14ac:dyDescent="0.2">
      <c r="A49" s="46">
        <v>39210</v>
      </c>
      <c r="E49" s="45">
        <v>2</v>
      </c>
      <c r="F49" s="45">
        <v>1</v>
      </c>
      <c r="G49" s="45">
        <v>3</v>
      </c>
      <c r="H49" s="45">
        <v>1</v>
      </c>
      <c r="I49" s="45">
        <v>2</v>
      </c>
      <c r="J49" s="45">
        <v>1</v>
      </c>
      <c r="K49" s="45" t="s">
        <v>187</v>
      </c>
      <c r="L49" s="45" t="s">
        <v>157</v>
      </c>
      <c r="M49" s="45" t="s">
        <v>183</v>
      </c>
      <c r="N49" s="45">
        <v>1</v>
      </c>
      <c r="O49" s="45">
        <v>2.96</v>
      </c>
      <c r="P49" s="45">
        <v>7.96</v>
      </c>
      <c r="Q49" s="45">
        <v>6.46</v>
      </c>
      <c r="R49" s="45">
        <v>9.4499999999999993</v>
      </c>
      <c r="S49" s="45">
        <v>0.252</v>
      </c>
      <c r="U49" s="45">
        <v>22.1</v>
      </c>
      <c r="W49" s="45" t="s">
        <v>260</v>
      </c>
      <c r="X49" s="45">
        <f>AVERAGE(P16:P17)</f>
        <v>6.415</v>
      </c>
      <c r="Y49" s="52">
        <f>AVERAGE(P38:P39)</f>
        <v>4.8650000000000002</v>
      </c>
      <c r="Z49" s="52">
        <f>AVERAGE(P60:P61)</f>
        <v>4.9800000000000004</v>
      </c>
      <c r="AB49" s="45">
        <v>6.88</v>
      </c>
      <c r="AC49" s="52">
        <v>2.76</v>
      </c>
      <c r="AD49" s="45">
        <f>AVERAGE(P170)</f>
        <v>6.66</v>
      </c>
      <c r="AE49" s="45">
        <f t="shared" si="17"/>
        <v>5.4266666666666667</v>
      </c>
      <c r="AF49" s="45">
        <v>5</v>
      </c>
    </row>
    <row r="50" spans="1:32" x14ac:dyDescent="0.2">
      <c r="A50" s="46">
        <v>39224</v>
      </c>
      <c r="E50" s="45">
        <v>1</v>
      </c>
      <c r="F50" s="45">
        <v>1</v>
      </c>
      <c r="G50" s="45">
        <v>1</v>
      </c>
      <c r="H50" s="45">
        <v>1</v>
      </c>
      <c r="I50" s="45">
        <v>2</v>
      </c>
      <c r="J50" s="45">
        <v>8</v>
      </c>
      <c r="K50" s="45" t="s">
        <v>149</v>
      </c>
      <c r="L50" s="45" t="s">
        <v>162</v>
      </c>
      <c r="M50" s="45" t="s">
        <v>51</v>
      </c>
      <c r="N50" s="45">
        <v>1</v>
      </c>
      <c r="O50" s="45">
        <v>3.89</v>
      </c>
      <c r="P50" s="45">
        <v>7.44</v>
      </c>
      <c r="Q50" s="45">
        <v>6.14</v>
      </c>
      <c r="R50" s="45">
        <v>11.5</v>
      </c>
      <c r="S50" s="45">
        <v>8.4000000000000005E-2</v>
      </c>
      <c r="U50" s="45">
        <v>7.8</v>
      </c>
      <c r="W50" s="45" t="s">
        <v>263</v>
      </c>
      <c r="X50" s="52">
        <v>3.24</v>
      </c>
      <c r="Z50" s="45">
        <f>AVERAGE(P62:P63)</f>
        <v>5.7450000000000001</v>
      </c>
      <c r="AB50" s="45">
        <f>AVERAGE(P106:P107)</f>
        <v>7.9499999999999993</v>
      </c>
      <c r="AD50" s="45">
        <f>AVERAGE(P172:P173)</f>
        <v>7.8849999999999998</v>
      </c>
      <c r="AE50" s="45">
        <f t="shared" si="17"/>
        <v>6.2050000000000001</v>
      </c>
      <c r="AF50" s="45">
        <v>5</v>
      </c>
    </row>
    <row r="51" spans="1:32" x14ac:dyDescent="0.2">
      <c r="A51" s="47">
        <v>39238</v>
      </c>
      <c r="E51" s="45">
        <v>2</v>
      </c>
      <c r="F51" s="45">
        <v>2</v>
      </c>
      <c r="G51" s="45">
        <v>1</v>
      </c>
      <c r="H51" s="45">
        <v>5</v>
      </c>
      <c r="I51" s="45">
        <v>3</v>
      </c>
      <c r="J51" s="45">
        <v>8</v>
      </c>
      <c r="K51" s="45" t="s">
        <v>151</v>
      </c>
      <c r="L51" s="45" t="s">
        <v>149</v>
      </c>
      <c r="M51" s="45" t="s">
        <v>97</v>
      </c>
      <c r="N51" s="45">
        <v>1</v>
      </c>
      <c r="O51" s="45">
        <v>5.5</v>
      </c>
      <c r="P51" s="45">
        <v>6.31</v>
      </c>
      <c r="Q51" s="45">
        <v>6.53</v>
      </c>
      <c r="R51" s="45">
        <v>9.1999999999999993</v>
      </c>
      <c r="S51" s="45">
        <v>0.17199999999999999</v>
      </c>
      <c r="U51" s="45">
        <v>7.1</v>
      </c>
      <c r="W51" s="45" t="s">
        <v>264</v>
      </c>
      <c r="Z51" s="45">
        <v>10.1</v>
      </c>
      <c r="AB51" s="45">
        <v>10.1</v>
      </c>
      <c r="AD51" s="45">
        <v>10.3</v>
      </c>
      <c r="AE51" s="45">
        <f t="shared" si="17"/>
        <v>10.166666666666666</v>
      </c>
      <c r="AF51" s="45">
        <v>5</v>
      </c>
    </row>
    <row r="52" spans="1:32" x14ac:dyDescent="0.2">
      <c r="A52" s="47">
        <v>39252</v>
      </c>
      <c r="E52" s="45">
        <v>2</v>
      </c>
      <c r="F52" s="45">
        <v>1</v>
      </c>
      <c r="G52" s="45">
        <v>1</v>
      </c>
      <c r="H52" s="45">
        <v>1</v>
      </c>
      <c r="I52" s="45">
        <v>2</v>
      </c>
      <c r="J52" s="45">
        <v>5</v>
      </c>
      <c r="K52" s="45" t="s">
        <v>209</v>
      </c>
      <c r="L52" s="45" t="s">
        <v>149</v>
      </c>
      <c r="M52" s="45" t="s">
        <v>51</v>
      </c>
      <c r="N52" s="45">
        <v>1</v>
      </c>
      <c r="O52" s="45">
        <v>5.77</v>
      </c>
      <c r="P52" s="45">
        <v>6.41</v>
      </c>
      <c r="Q52" s="45">
        <v>6.68</v>
      </c>
      <c r="R52" s="45">
        <v>9.68</v>
      </c>
      <c r="S52" s="45">
        <v>0.14000000000000001</v>
      </c>
      <c r="U52" s="45">
        <v>8.5</v>
      </c>
    </row>
    <row r="53" spans="1:32" x14ac:dyDescent="0.2">
      <c r="A53" s="47">
        <v>39268</v>
      </c>
      <c r="E53" s="45">
        <v>2</v>
      </c>
      <c r="F53" s="45">
        <v>3</v>
      </c>
      <c r="G53" s="45">
        <v>3</v>
      </c>
      <c r="H53" s="45">
        <v>3</v>
      </c>
      <c r="J53" s="45">
        <v>6</v>
      </c>
      <c r="K53" s="45" t="s">
        <v>140</v>
      </c>
      <c r="L53" s="45" t="s">
        <v>149</v>
      </c>
      <c r="M53" s="45" t="s">
        <v>97</v>
      </c>
      <c r="N53" s="45">
        <v>1</v>
      </c>
      <c r="O53" s="45">
        <v>6.06</v>
      </c>
      <c r="P53" s="45">
        <v>7.37</v>
      </c>
      <c r="Q53" s="45">
        <v>6.79</v>
      </c>
      <c r="R53" s="45">
        <v>32.1</v>
      </c>
      <c r="S53" s="45">
        <v>0.14499999999999999</v>
      </c>
      <c r="U53" s="45">
        <v>15</v>
      </c>
      <c r="X53" s="45" t="s">
        <v>271</v>
      </c>
    </row>
    <row r="54" spans="1:32" x14ac:dyDescent="0.2">
      <c r="A54" s="47">
        <v>39282</v>
      </c>
      <c r="E54" s="45">
        <v>2</v>
      </c>
      <c r="F54" s="45">
        <v>1</v>
      </c>
      <c r="G54" s="45">
        <v>1</v>
      </c>
      <c r="H54" s="45">
        <v>1</v>
      </c>
      <c r="I54" s="45">
        <v>2</v>
      </c>
      <c r="J54" s="45">
        <v>4</v>
      </c>
      <c r="K54" s="45" t="s">
        <v>184</v>
      </c>
      <c r="L54" s="45" t="s">
        <v>150</v>
      </c>
      <c r="M54" s="45" t="s">
        <v>97</v>
      </c>
      <c r="N54" s="45">
        <v>1</v>
      </c>
      <c r="O54" s="45">
        <v>6.53</v>
      </c>
      <c r="P54" s="45">
        <v>9.15</v>
      </c>
      <c r="Q54" s="45">
        <v>6.36</v>
      </c>
      <c r="R54" s="45" t="s">
        <v>20</v>
      </c>
      <c r="S54" s="45">
        <v>0.115</v>
      </c>
      <c r="U54" s="45">
        <v>14.3</v>
      </c>
      <c r="X54" s="45">
        <v>21</v>
      </c>
      <c r="Y54" s="45">
        <v>22</v>
      </c>
      <c r="Z54" s="45">
        <v>23</v>
      </c>
      <c r="AA54" s="45">
        <v>24</v>
      </c>
      <c r="AB54" s="45">
        <v>25</v>
      </c>
      <c r="AC54" s="45">
        <v>26</v>
      </c>
      <c r="AD54" s="45">
        <v>28</v>
      </c>
    </row>
    <row r="55" spans="1:32" x14ac:dyDescent="0.2">
      <c r="A55" s="47">
        <v>39294</v>
      </c>
      <c r="E55" s="45">
        <v>4</v>
      </c>
      <c r="F55" s="45">
        <v>1</v>
      </c>
      <c r="G55" s="45">
        <v>2</v>
      </c>
      <c r="H55" s="45">
        <v>4</v>
      </c>
      <c r="I55" s="45">
        <v>2</v>
      </c>
      <c r="J55" s="45">
        <v>1</v>
      </c>
      <c r="K55" s="45" t="s">
        <v>146</v>
      </c>
      <c r="L55" s="45" t="s">
        <v>150</v>
      </c>
      <c r="M55" s="45" t="s">
        <v>104</v>
      </c>
      <c r="N55" s="45">
        <v>1</v>
      </c>
      <c r="O55" s="45">
        <v>6.38</v>
      </c>
      <c r="P55" s="45">
        <v>5.82</v>
      </c>
      <c r="Q55" s="45">
        <v>6.27</v>
      </c>
      <c r="R55" s="45">
        <v>9.0500000000000007</v>
      </c>
      <c r="S55" s="45">
        <v>0.183</v>
      </c>
      <c r="U55" s="45">
        <v>18.8</v>
      </c>
      <c r="W55" s="45" t="s">
        <v>261</v>
      </c>
      <c r="Y55" s="45">
        <v>15</v>
      </c>
      <c r="Z55" s="45">
        <v>12</v>
      </c>
      <c r="AA55" s="45">
        <v>18.100000000000001</v>
      </c>
      <c r="AB55" s="45">
        <v>15</v>
      </c>
      <c r="AD55" s="45">
        <v>18</v>
      </c>
      <c r="AE55" s="45">
        <f>AVERAGE(X55:AD55)</f>
        <v>15.62</v>
      </c>
      <c r="AF55" s="45">
        <v>36</v>
      </c>
    </row>
    <row r="56" spans="1:32" x14ac:dyDescent="0.2">
      <c r="A56" s="47">
        <v>39308</v>
      </c>
      <c r="E56" s="45">
        <v>4</v>
      </c>
      <c r="F56" s="45">
        <v>2</v>
      </c>
      <c r="G56" s="45">
        <v>1</v>
      </c>
      <c r="H56" s="45">
        <v>2</v>
      </c>
      <c r="I56" s="45">
        <v>2</v>
      </c>
      <c r="J56" s="45">
        <v>2</v>
      </c>
      <c r="K56" s="45" t="s">
        <v>150</v>
      </c>
      <c r="L56" s="45" t="s">
        <v>142</v>
      </c>
      <c r="M56" s="45" t="s">
        <v>31</v>
      </c>
      <c r="N56" s="45">
        <v>1</v>
      </c>
      <c r="O56" s="45">
        <v>8.8699999999999992</v>
      </c>
      <c r="P56" s="45">
        <v>6.13</v>
      </c>
      <c r="Q56" s="45">
        <v>6.4</v>
      </c>
      <c r="R56" s="45">
        <v>10.3</v>
      </c>
      <c r="S56" s="45">
        <v>0.161</v>
      </c>
      <c r="U56" s="45">
        <v>19.8</v>
      </c>
      <c r="W56" s="45" t="s">
        <v>255</v>
      </c>
      <c r="Y56" s="45">
        <v>15</v>
      </c>
      <c r="Z56" s="45">
        <v>14.5</v>
      </c>
      <c r="AA56" s="45">
        <v>15.5</v>
      </c>
      <c r="AB56" s="45">
        <v>19.5</v>
      </c>
      <c r="AD56" s="45">
        <v>15</v>
      </c>
      <c r="AE56" s="45">
        <f t="shared" ref="AE56:AE64" si="18">AVERAGE(X56:AD56)</f>
        <v>15.9</v>
      </c>
      <c r="AF56" s="45">
        <v>36</v>
      </c>
    </row>
    <row r="57" spans="1:32" x14ac:dyDescent="0.2">
      <c r="A57" s="47">
        <v>39322</v>
      </c>
      <c r="E57" s="45">
        <v>4</v>
      </c>
      <c r="F57" s="45">
        <v>1</v>
      </c>
      <c r="G57" s="45">
        <v>1</v>
      </c>
      <c r="H57" s="45">
        <v>1</v>
      </c>
      <c r="I57" s="45">
        <v>2</v>
      </c>
      <c r="J57" s="45">
        <v>4</v>
      </c>
      <c r="K57" s="45" t="s">
        <v>146</v>
      </c>
      <c r="L57" s="45" t="s">
        <v>150</v>
      </c>
      <c r="M57" s="45" t="s">
        <v>239</v>
      </c>
      <c r="N57" s="45">
        <v>1</v>
      </c>
      <c r="O57" s="45">
        <v>7.02</v>
      </c>
      <c r="P57" s="45">
        <v>1.36</v>
      </c>
      <c r="Q57" s="45">
        <v>9.16</v>
      </c>
      <c r="R57" s="45">
        <v>8.98</v>
      </c>
      <c r="S57" s="45">
        <v>5.8999999999999997E-2</v>
      </c>
      <c r="U57" s="45">
        <v>12.7</v>
      </c>
      <c r="W57" s="45" t="s">
        <v>256</v>
      </c>
      <c r="Y57" s="45">
        <v>14.5</v>
      </c>
      <c r="Z57" s="45">
        <v>16</v>
      </c>
      <c r="AA57" s="45">
        <v>21</v>
      </c>
      <c r="AB57" s="45">
        <v>17</v>
      </c>
      <c r="AD57" s="45">
        <v>13</v>
      </c>
      <c r="AE57" s="45">
        <f t="shared" si="18"/>
        <v>16.3</v>
      </c>
      <c r="AF57" s="45">
        <v>36</v>
      </c>
    </row>
    <row r="58" spans="1:32" x14ac:dyDescent="0.2">
      <c r="A58" s="47">
        <v>39336</v>
      </c>
      <c r="E58" s="45">
        <v>3</v>
      </c>
      <c r="F58" s="45">
        <v>2</v>
      </c>
      <c r="G58" s="45">
        <v>1</v>
      </c>
      <c r="H58" s="45">
        <v>1</v>
      </c>
      <c r="I58" s="45">
        <v>3</v>
      </c>
      <c r="J58" s="45">
        <v>6</v>
      </c>
      <c r="K58" s="45" t="s">
        <v>209</v>
      </c>
      <c r="L58" s="45" t="s">
        <v>140</v>
      </c>
      <c r="M58" s="45" t="s">
        <v>28</v>
      </c>
      <c r="N58" s="45">
        <v>1</v>
      </c>
      <c r="O58" s="45">
        <v>4.9000000000000004</v>
      </c>
      <c r="P58" s="45">
        <v>1.73</v>
      </c>
      <c r="Q58" s="45">
        <v>7.44</v>
      </c>
      <c r="R58" s="45">
        <v>8.5399999999999991</v>
      </c>
      <c r="S58" s="45">
        <v>0.21199999999999999</v>
      </c>
      <c r="U58" s="45">
        <v>15.6</v>
      </c>
      <c r="W58" s="45" t="s">
        <v>257</v>
      </c>
      <c r="X58" s="45">
        <v>12</v>
      </c>
      <c r="Y58" s="45">
        <v>12</v>
      </c>
      <c r="Z58" s="45">
        <v>16.5</v>
      </c>
      <c r="AB58" s="45">
        <v>31.5</v>
      </c>
      <c r="AD58" s="45">
        <v>23.3</v>
      </c>
      <c r="AE58" s="45">
        <f t="shared" si="18"/>
        <v>19.059999999999999</v>
      </c>
      <c r="AF58" s="45">
        <v>36</v>
      </c>
    </row>
    <row r="59" spans="1:32" x14ac:dyDescent="0.2">
      <c r="A59" s="47">
        <v>39350</v>
      </c>
      <c r="E59" s="45">
        <v>4</v>
      </c>
      <c r="F59" s="45">
        <v>1</v>
      </c>
      <c r="G59" s="45">
        <v>1</v>
      </c>
      <c r="H59" s="45">
        <v>1</v>
      </c>
      <c r="I59" s="45">
        <v>2</v>
      </c>
      <c r="J59" s="45">
        <v>8</v>
      </c>
      <c r="K59" s="45" t="s">
        <v>208</v>
      </c>
      <c r="L59" s="45" t="s">
        <v>155</v>
      </c>
      <c r="M59" s="45" t="s">
        <v>97</v>
      </c>
      <c r="N59" s="45">
        <v>1</v>
      </c>
      <c r="O59" s="45">
        <v>8.18</v>
      </c>
      <c r="P59" s="45" t="s">
        <v>20</v>
      </c>
      <c r="Q59" s="45">
        <v>7.44</v>
      </c>
      <c r="R59" s="45">
        <v>10.8</v>
      </c>
      <c r="S59" s="45">
        <v>0.105</v>
      </c>
      <c r="U59" s="45">
        <v>17.8</v>
      </c>
      <c r="W59" s="45" t="s">
        <v>258</v>
      </c>
      <c r="X59" s="45">
        <v>19</v>
      </c>
      <c r="Y59" s="45">
        <v>14</v>
      </c>
      <c r="Z59" s="45">
        <v>15.3</v>
      </c>
      <c r="AB59" s="45">
        <v>34</v>
      </c>
      <c r="AC59" s="45">
        <v>18</v>
      </c>
      <c r="AD59" s="45">
        <v>18</v>
      </c>
      <c r="AE59" s="45">
        <f t="shared" si="18"/>
        <v>19.716666666666665</v>
      </c>
      <c r="AF59" s="45">
        <v>36</v>
      </c>
    </row>
    <row r="60" spans="1:32" x14ac:dyDescent="0.2">
      <c r="A60" s="47">
        <v>39364</v>
      </c>
      <c r="E60" s="45">
        <v>4</v>
      </c>
      <c r="F60" s="45">
        <v>1</v>
      </c>
      <c r="G60" s="45">
        <v>1</v>
      </c>
      <c r="H60" s="45">
        <v>1</v>
      </c>
      <c r="I60" s="45">
        <v>1</v>
      </c>
      <c r="J60" s="45" t="s">
        <v>20</v>
      </c>
      <c r="K60" s="45" t="s">
        <v>209</v>
      </c>
      <c r="L60" s="45" t="s">
        <v>149</v>
      </c>
      <c r="M60" s="45" t="s">
        <v>97</v>
      </c>
      <c r="N60" s="45">
        <v>1</v>
      </c>
      <c r="O60" s="45">
        <v>10.6</v>
      </c>
      <c r="P60" s="45">
        <v>7.63</v>
      </c>
      <c r="Q60" s="45">
        <v>6.65</v>
      </c>
      <c r="R60" s="45">
        <v>16.399999999999999</v>
      </c>
      <c r="S60" s="45">
        <v>0.14399999999999999</v>
      </c>
      <c r="U60" s="45">
        <v>17.600000000000001</v>
      </c>
      <c r="W60" s="45" t="s">
        <v>262</v>
      </c>
      <c r="Y60" s="45">
        <v>15</v>
      </c>
      <c r="Z60" s="45">
        <v>26.5</v>
      </c>
      <c r="AB60" s="45">
        <v>25</v>
      </c>
      <c r="AC60" s="45">
        <v>12</v>
      </c>
      <c r="AD60" s="45">
        <v>21</v>
      </c>
      <c r="AE60" s="45">
        <f t="shared" si="18"/>
        <v>19.899999999999999</v>
      </c>
      <c r="AF60" s="45">
        <v>36</v>
      </c>
    </row>
    <row r="61" spans="1:32" x14ac:dyDescent="0.2">
      <c r="A61" s="47">
        <v>39378</v>
      </c>
      <c r="E61" s="45">
        <v>4</v>
      </c>
      <c r="F61" s="45">
        <v>3</v>
      </c>
      <c r="G61" s="45">
        <v>2</v>
      </c>
      <c r="H61" s="45">
        <v>1</v>
      </c>
      <c r="I61" s="45">
        <v>3</v>
      </c>
      <c r="J61" s="45">
        <v>5</v>
      </c>
      <c r="K61" s="45" t="s">
        <v>150</v>
      </c>
      <c r="L61" s="45" t="s">
        <v>185</v>
      </c>
      <c r="M61" s="45" t="s">
        <v>28</v>
      </c>
      <c r="N61" s="45">
        <v>1</v>
      </c>
      <c r="O61" s="45">
        <v>8.31</v>
      </c>
      <c r="P61" s="45">
        <v>2.33</v>
      </c>
      <c r="Q61" s="45">
        <v>6.81</v>
      </c>
      <c r="R61" s="45">
        <v>9.68</v>
      </c>
      <c r="S61" s="45">
        <v>0.224</v>
      </c>
      <c r="U61" s="45">
        <v>15.2</v>
      </c>
      <c r="W61" s="45" t="s">
        <v>259</v>
      </c>
      <c r="X61" s="45">
        <v>14.5</v>
      </c>
      <c r="Y61" s="45">
        <v>19.5</v>
      </c>
      <c r="Z61" s="45">
        <v>18</v>
      </c>
      <c r="AB61" s="45">
        <v>14.25</v>
      </c>
      <c r="AC61" s="45">
        <v>18</v>
      </c>
      <c r="AD61" s="45">
        <v>24</v>
      </c>
      <c r="AE61" s="45">
        <f t="shared" si="18"/>
        <v>18.041666666666668</v>
      </c>
      <c r="AF61" s="45">
        <v>36</v>
      </c>
    </row>
    <row r="62" spans="1:32" x14ac:dyDescent="0.2">
      <c r="A62" s="47">
        <v>39392</v>
      </c>
      <c r="E62" s="45">
        <v>2</v>
      </c>
      <c r="F62" s="45">
        <v>1</v>
      </c>
      <c r="G62" s="45">
        <v>2</v>
      </c>
      <c r="H62" s="45">
        <v>3</v>
      </c>
      <c r="I62" s="45">
        <v>2</v>
      </c>
      <c r="J62" s="45">
        <v>7</v>
      </c>
      <c r="K62" s="45" t="s">
        <v>152</v>
      </c>
      <c r="L62" s="45" t="s">
        <v>141</v>
      </c>
      <c r="M62" s="45" t="s">
        <v>28</v>
      </c>
      <c r="N62" s="45">
        <v>1</v>
      </c>
      <c r="O62" s="45">
        <v>9.08</v>
      </c>
      <c r="P62" s="45">
        <v>1.4</v>
      </c>
      <c r="Q62" s="45">
        <v>6.48</v>
      </c>
      <c r="R62" s="45">
        <v>20.2</v>
      </c>
      <c r="S62" s="45" t="s">
        <v>20</v>
      </c>
      <c r="U62" s="45">
        <v>13.4</v>
      </c>
      <c r="W62" s="45" t="s">
        <v>260</v>
      </c>
      <c r="X62" s="45">
        <v>20</v>
      </c>
      <c r="Y62" s="45">
        <v>22.5</v>
      </c>
      <c r="Z62" s="45">
        <v>18</v>
      </c>
      <c r="AB62" s="45">
        <v>8.5</v>
      </c>
      <c r="AC62" s="45">
        <v>18</v>
      </c>
      <c r="AD62" s="45">
        <v>10</v>
      </c>
      <c r="AE62" s="45">
        <f t="shared" si="18"/>
        <v>16.166666666666668</v>
      </c>
      <c r="AF62" s="45">
        <v>36</v>
      </c>
    </row>
    <row r="63" spans="1:32" x14ac:dyDescent="0.2">
      <c r="A63" s="47">
        <v>39405</v>
      </c>
      <c r="E63" s="45">
        <v>2</v>
      </c>
      <c r="F63" s="45">
        <v>2</v>
      </c>
      <c r="G63" s="45">
        <v>3</v>
      </c>
      <c r="H63" s="45">
        <v>2</v>
      </c>
      <c r="I63" s="45">
        <v>2</v>
      </c>
      <c r="J63" s="45">
        <v>7</v>
      </c>
      <c r="K63" s="45" t="s">
        <v>143</v>
      </c>
      <c r="L63" s="45" t="s">
        <v>152</v>
      </c>
      <c r="M63" s="53" t="s">
        <v>29</v>
      </c>
      <c r="N63" s="45">
        <v>1</v>
      </c>
      <c r="O63" s="45">
        <v>8.5</v>
      </c>
      <c r="P63" s="45">
        <v>10.09</v>
      </c>
      <c r="Q63" s="45">
        <v>6.22</v>
      </c>
      <c r="R63" s="45">
        <v>1E-3</v>
      </c>
      <c r="S63" s="45">
        <v>2.8000000000000001E-2</v>
      </c>
      <c r="U63" s="45">
        <v>15.1</v>
      </c>
      <c r="W63" s="45" t="s">
        <v>263</v>
      </c>
      <c r="X63" s="45">
        <v>20</v>
      </c>
      <c r="Z63" s="45">
        <v>24</v>
      </c>
      <c r="AB63" s="45">
        <v>34.5</v>
      </c>
      <c r="AD63" s="45">
        <v>32.5</v>
      </c>
      <c r="AE63" s="45">
        <f t="shared" si="18"/>
        <v>27.75</v>
      </c>
      <c r="AF63" s="45">
        <v>36</v>
      </c>
    </row>
    <row r="64" spans="1:32" x14ac:dyDescent="0.2">
      <c r="A64" s="47">
        <v>39420</v>
      </c>
      <c r="E64" s="45">
        <v>4</v>
      </c>
      <c r="F64" s="45">
        <v>3</v>
      </c>
      <c r="G64" s="45">
        <v>3</v>
      </c>
      <c r="H64" s="45">
        <v>3</v>
      </c>
      <c r="I64" s="45">
        <v>4</v>
      </c>
      <c r="J64" s="45">
        <v>8</v>
      </c>
      <c r="K64" s="45" t="s">
        <v>171</v>
      </c>
      <c r="L64" s="45" t="s">
        <v>165</v>
      </c>
      <c r="M64" s="45" t="s">
        <v>97</v>
      </c>
      <c r="N64" s="45">
        <v>1</v>
      </c>
      <c r="O64" s="45">
        <v>8.51</v>
      </c>
      <c r="P64" s="45">
        <v>10.06</v>
      </c>
      <c r="Q64" s="45">
        <v>6.3</v>
      </c>
      <c r="R64" s="45">
        <v>2E-3</v>
      </c>
      <c r="S64" s="45">
        <v>2.3E-2</v>
      </c>
      <c r="U64" s="45">
        <v>7.5</v>
      </c>
      <c r="W64" s="45" t="s">
        <v>264</v>
      </c>
      <c r="Z64" s="45">
        <v>15</v>
      </c>
      <c r="AB64" s="45">
        <v>24</v>
      </c>
      <c r="AD64" s="45">
        <v>30</v>
      </c>
      <c r="AE64" s="45">
        <f t="shared" si="18"/>
        <v>23</v>
      </c>
      <c r="AF64" s="45">
        <v>36</v>
      </c>
    </row>
    <row r="65" spans="1:21" x14ac:dyDescent="0.2">
      <c r="A65" s="47"/>
    </row>
    <row r="66" spans="1:21" x14ac:dyDescent="0.2">
      <c r="A66" s="47"/>
    </row>
    <row r="67" spans="1:21" x14ac:dyDescent="0.2">
      <c r="A67" s="47"/>
    </row>
    <row r="68" spans="1:21" x14ac:dyDescent="0.2">
      <c r="A68" s="46">
        <v>39168</v>
      </c>
      <c r="B68" s="45" t="s">
        <v>79</v>
      </c>
      <c r="C68" s="45" t="s">
        <v>80</v>
      </c>
      <c r="D68" s="45" t="s">
        <v>159</v>
      </c>
      <c r="E68" s="45">
        <v>2</v>
      </c>
      <c r="F68" s="45">
        <v>2</v>
      </c>
      <c r="G68" s="45">
        <v>2</v>
      </c>
      <c r="H68" s="45">
        <v>1</v>
      </c>
      <c r="I68" s="45">
        <v>2</v>
      </c>
      <c r="J68" s="45">
        <v>6</v>
      </c>
      <c r="K68" s="45" t="s">
        <v>153</v>
      </c>
      <c r="L68" s="45" t="s">
        <v>152</v>
      </c>
      <c r="M68" s="45" t="s">
        <v>160</v>
      </c>
      <c r="N68" s="45">
        <v>1</v>
      </c>
      <c r="O68" s="45">
        <v>5.54</v>
      </c>
      <c r="P68" s="45">
        <v>8.7899999999999991</v>
      </c>
      <c r="Q68" s="45">
        <v>5.41</v>
      </c>
      <c r="R68" s="45">
        <v>16.399999999999999</v>
      </c>
      <c r="S68" s="45">
        <v>0.156</v>
      </c>
      <c r="U68" s="45">
        <v>10.6</v>
      </c>
    </row>
    <row r="69" spans="1:21" x14ac:dyDescent="0.2">
      <c r="A69" s="46">
        <v>39182</v>
      </c>
      <c r="E69" s="45">
        <v>2</v>
      </c>
      <c r="F69" s="45">
        <v>3</v>
      </c>
      <c r="G69" s="45">
        <v>2</v>
      </c>
      <c r="H69" s="45">
        <v>1</v>
      </c>
      <c r="I69" s="45">
        <v>3</v>
      </c>
      <c r="J69" s="45">
        <v>8</v>
      </c>
      <c r="K69" s="45" t="s">
        <v>176</v>
      </c>
      <c r="L69" s="45" t="s">
        <v>163</v>
      </c>
      <c r="M69" s="45" t="s">
        <v>104</v>
      </c>
      <c r="N69" s="45">
        <v>2</v>
      </c>
      <c r="O69" s="45">
        <v>4.7699999999999996</v>
      </c>
      <c r="P69" s="45">
        <v>9.91</v>
      </c>
      <c r="Q69" s="45">
        <v>4.55</v>
      </c>
      <c r="R69" s="45">
        <v>14.4</v>
      </c>
      <c r="S69" s="45">
        <v>0.155</v>
      </c>
      <c r="U69" s="45">
        <v>18.600000000000001</v>
      </c>
    </row>
    <row r="70" spans="1:21" x14ac:dyDescent="0.2">
      <c r="A70" s="46">
        <v>39196</v>
      </c>
      <c r="E70" s="45">
        <v>2</v>
      </c>
      <c r="F70" s="45">
        <v>2</v>
      </c>
      <c r="G70" s="45">
        <v>2</v>
      </c>
      <c r="H70" s="45">
        <v>1</v>
      </c>
      <c r="I70" s="45">
        <v>2</v>
      </c>
      <c r="J70" s="45">
        <v>7</v>
      </c>
      <c r="K70" s="45" t="s">
        <v>142</v>
      </c>
      <c r="L70" s="45" t="s">
        <v>153</v>
      </c>
      <c r="M70" s="45" t="s">
        <v>97</v>
      </c>
      <c r="N70" s="45">
        <v>2</v>
      </c>
      <c r="O70" s="45">
        <v>4.12</v>
      </c>
      <c r="P70" s="45">
        <v>8.7200000000000006</v>
      </c>
      <c r="Q70" s="45">
        <v>5.69</v>
      </c>
      <c r="R70" s="45">
        <v>13.4</v>
      </c>
      <c r="S70" s="45">
        <v>0.14699999999999999</v>
      </c>
      <c r="U70" s="45">
        <v>27</v>
      </c>
    </row>
    <row r="71" spans="1:21" x14ac:dyDescent="0.2">
      <c r="A71" s="46">
        <v>39210</v>
      </c>
      <c r="E71" s="45">
        <v>2</v>
      </c>
      <c r="F71" s="45">
        <v>3</v>
      </c>
      <c r="G71" s="45">
        <v>2</v>
      </c>
      <c r="H71" s="45">
        <v>1</v>
      </c>
      <c r="I71" s="45">
        <v>3</v>
      </c>
      <c r="J71" s="45">
        <v>2</v>
      </c>
      <c r="K71" s="45" t="s">
        <v>150</v>
      </c>
      <c r="L71" s="45" t="s">
        <v>141</v>
      </c>
      <c r="M71" s="45" t="s">
        <v>28</v>
      </c>
      <c r="N71" s="45">
        <v>1</v>
      </c>
      <c r="O71" s="45">
        <v>6.54</v>
      </c>
      <c r="P71" s="45">
        <v>9.17</v>
      </c>
      <c r="Q71" s="45">
        <v>6.68</v>
      </c>
      <c r="R71" s="45">
        <v>17</v>
      </c>
      <c r="S71" s="45">
        <v>8.5000000000000006E-2</v>
      </c>
      <c r="U71" s="45">
        <v>25.1</v>
      </c>
    </row>
    <row r="72" spans="1:21" x14ac:dyDescent="0.2">
      <c r="A72" s="46">
        <v>39224</v>
      </c>
      <c r="F72" s="45" t="s">
        <v>134</v>
      </c>
      <c r="P72" s="45" t="s">
        <v>134</v>
      </c>
    </row>
    <row r="73" spans="1:21" x14ac:dyDescent="0.2">
      <c r="A73" s="47">
        <v>39238</v>
      </c>
      <c r="F73" s="45" t="s">
        <v>134</v>
      </c>
      <c r="P73" s="45" t="s">
        <v>134</v>
      </c>
    </row>
    <row r="74" spans="1:21" x14ac:dyDescent="0.2">
      <c r="A74" s="47">
        <v>39252</v>
      </c>
      <c r="F74" s="45" t="s">
        <v>134</v>
      </c>
      <c r="P74" s="45" t="s">
        <v>134</v>
      </c>
    </row>
    <row r="75" spans="1:21" x14ac:dyDescent="0.2">
      <c r="A75" s="47">
        <v>39268</v>
      </c>
      <c r="F75" s="45" t="s">
        <v>134</v>
      </c>
      <c r="P75" s="45" t="s">
        <v>134</v>
      </c>
    </row>
    <row r="76" spans="1:21" x14ac:dyDescent="0.2">
      <c r="A76" s="47">
        <v>39282</v>
      </c>
      <c r="F76" s="45" t="s">
        <v>134</v>
      </c>
      <c r="P76" s="45" t="s">
        <v>134</v>
      </c>
    </row>
    <row r="77" spans="1:21" x14ac:dyDescent="0.2">
      <c r="A77" s="47">
        <v>39294</v>
      </c>
      <c r="F77" s="45" t="s">
        <v>134</v>
      </c>
      <c r="P77" s="45" t="s">
        <v>134</v>
      </c>
    </row>
    <row r="78" spans="1:21" x14ac:dyDescent="0.2">
      <c r="A78" s="47">
        <v>39308</v>
      </c>
      <c r="F78" s="45" t="s">
        <v>134</v>
      </c>
      <c r="P78" s="45" t="s">
        <v>134</v>
      </c>
    </row>
    <row r="79" spans="1:21" x14ac:dyDescent="0.2">
      <c r="A79" s="47">
        <v>39322</v>
      </c>
      <c r="F79" s="45" t="s">
        <v>134</v>
      </c>
      <c r="P79" s="45" t="s">
        <v>134</v>
      </c>
    </row>
    <row r="80" spans="1:21" x14ac:dyDescent="0.2">
      <c r="A80" s="47">
        <v>39336</v>
      </c>
      <c r="F80" s="45" t="s">
        <v>134</v>
      </c>
      <c r="P80" s="45" t="s">
        <v>134</v>
      </c>
    </row>
    <row r="81" spans="1:21" x14ac:dyDescent="0.2">
      <c r="A81" s="47">
        <v>39350</v>
      </c>
      <c r="F81" s="45" t="s">
        <v>134</v>
      </c>
      <c r="P81" s="45" t="s">
        <v>134</v>
      </c>
    </row>
    <row r="82" spans="1:21" x14ac:dyDescent="0.2">
      <c r="A82" s="47">
        <v>39364</v>
      </c>
      <c r="F82" s="45" t="s">
        <v>134</v>
      </c>
      <c r="P82" s="45" t="s">
        <v>134</v>
      </c>
    </row>
    <row r="83" spans="1:21" x14ac:dyDescent="0.2">
      <c r="A83" s="47">
        <v>39378</v>
      </c>
      <c r="F83" s="45" t="s">
        <v>134</v>
      </c>
      <c r="P83" s="45" t="s">
        <v>134</v>
      </c>
    </row>
    <row r="84" spans="1:21" x14ac:dyDescent="0.2">
      <c r="A84" s="47">
        <v>39392</v>
      </c>
      <c r="F84" s="45" t="s">
        <v>134</v>
      </c>
      <c r="P84" s="45" t="s">
        <v>134</v>
      </c>
    </row>
    <row r="85" spans="1:21" x14ac:dyDescent="0.2">
      <c r="A85" s="47">
        <v>39405</v>
      </c>
      <c r="F85" s="45" t="s">
        <v>134</v>
      </c>
      <c r="P85" s="45" t="s">
        <v>134</v>
      </c>
    </row>
    <row r="86" spans="1:21" x14ac:dyDescent="0.2">
      <c r="A86" s="47">
        <v>39420</v>
      </c>
      <c r="F86" s="45" t="s">
        <v>134</v>
      </c>
      <c r="P86" s="45" t="s">
        <v>134</v>
      </c>
    </row>
    <row r="87" spans="1:21" x14ac:dyDescent="0.2">
      <c r="A87" s="47"/>
    </row>
    <row r="88" spans="1:21" x14ac:dyDescent="0.2">
      <c r="A88" s="47"/>
    </row>
    <row r="89" spans="1:21" x14ac:dyDescent="0.2">
      <c r="A89" s="47"/>
    </row>
    <row r="90" spans="1:21" x14ac:dyDescent="0.2">
      <c r="A90" s="46">
        <v>39168</v>
      </c>
      <c r="B90" s="45" t="s">
        <v>78</v>
      </c>
      <c r="C90" s="45" t="s">
        <v>81</v>
      </c>
      <c r="D90" s="45" t="s">
        <v>82</v>
      </c>
      <c r="E90" s="45">
        <v>1</v>
      </c>
      <c r="F90" s="45">
        <v>2</v>
      </c>
      <c r="G90" s="45">
        <v>2</v>
      </c>
      <c r="H90" s="45">
        <v>1</v>
      </c>
      <c r="I90" s="45">
        <v>2</v>
      </c>
      <c r="J90" s="45">
        <v>5</v>
      </c>
      <c r="K90" s="45" t="s">
        <v>161</v>
      </c>
      <c r="L90" s="45" t="s">
        <v>156</v>
      </c>
      <c r="M90" s="45" t="s">
        <v>97</v>
      </c>
      <c r="N90" s="45">
        <v>1</v>
      </c>
      <c r="O90" s="45">
        <v>1.02</v>
      </c>
      <c r="P90" s="45">
        <v>7.86</v>
      </c>
      <c r="Q90" s="45">
        <v>5.83</v>
      </c>
      <c r="R90" s="45">
        <v>4.53</v>
      </c>
      <c r="S90" s="45">
        <v>0.29499999999999998</v>
      </c>
      <c r="U90" s="45">
        <v>17.399999999999999</v>
      </c>
    </row>
    <row r="91" spans="1:21" x14ac:dyDescent="0.2">
      <c r="A91" s="46">
        <v>39182</v>
      </c>
      <c r="E91" s="45">
        <v>3</v>
      </c>
      <c r="F91" s="45">
        <v>2</v>
      </c>
      <c r="G91" s="45">
        <v>2</v>
      </c>
      <c r="H91" s="45">
        <v>1</v>
      </c>
      <c r="I91" s="45">
        <v>3</v>
      </c>
      <c r="J91" s="45">
        <v>6</v>
      </c>
      <c r="K91" s="45" t="s">
        <v>143</v>
      </c>
      <c r="L91" s="45" t="s">
        <v>176</v>
      </c>
      <c r="M91" s="45" t="s">
        <v>28</v>
      </c>
      <c r="N91" s="45">
        <v>1</v>
      </c>
      <c r="O91" s="45">
        <v>2.2000000000000002</v>
      </c>
      <c r="P91" s="45">
        <v>9.1300000000000008</v>
      </c>
      <c r="Q91" s="45">
        <v>5.2</v>
      </c>
      <c r="R91" s="45">
        <v>11.1</v>
      </c>
      <c r="S91" s="45">
        <v>0.19700000000000001</v>
      </c>
      <c r="U91" s="45">
        <v>25.3</v>
      </c>
    </row>
    <row r="92" spans="1:21" x14ac:dyDescent="0.2">
      <c r="A92" s="46">
        <v>39196</v>
      </c>
      <c r="E92" s="45">
        <v>3</v>
      </c>
      <c r="F92" s="45">
        <v>2</v>
      </c>
      <c r="G92" s="45">
        <v>2</v>
      </c>
      <c r="H92" s="45">
        <v>1</v>
      </c>
      <c r="I92" s="45">
        <v>2</v>
      </c>
      <c r="J92" s="45">
        <v>6</v>
      </c>
      <c r="K92" s="45" t="s">
        <v>162</v>
      </c>
      <c r="L92" s="45" t="s">
        <v>143</v>
      </c>
      <c r="M92" s="45" t="s">
        <v>51</v>
      </c>
      <c r="N92" s="45">
        <v>1</v>
      </c>
      <c r="O92" s="45">
        <v>1.21</v>
      </c>
      <c r="P92" s="45">
        <v>7.18</v>
      </c>
      <c r="Q92" s="45">
        <v>5.91</v>
      </c>
      <c r="R92" s="45">
        <v>3.93</v>
      </c>
      <c r="S92" s="45">
        <v>0.124</v>
      </c>
      <c r="U92" s="45">
        <v>25.1</v>
      </c>
    </row>
    <row r="93" spans="1:21" x14ac:dyDescent="0.2">
      <c r="A93" s="46">
        <v>39210</v>
      </c>
      <c r="E93" s="45">
        <v>2</v>
      </c>
      <c r="F93" s="45">
        <v>1</v>
      </c>
      <c r="G93" s="45">
        <v>2</v>
      </c>
      <c r="H93" s="45">
        <v>1</v>
      </c>
      <c r="I93" s="45">
        <v>2</v>
      </c>
      <c r="J93" s="45">
        <v>2</v>
      </c>
      <c r="K93" s="45" t="s">
        <v>143</v>
      </c>
      <c r="L93" s="45" t="s">
        <v>152</v>
      </c>
      <c r="M93" s="45" t="s">
        <v>51</v>
      </c>
      <c r="N93" s="45">
        <v>1</v>
      </c>
      <c r="O93" s="45">
        <v>2.59</v>
      </c>
      <c r="P93" s="45">
        <v>8.8800000000000008</v>
      </c>
      <c r="Q93" s="45">
        <v>6.34</v>
      </c>
      <c r="R93" s="45">
        <v>7.36</v>
      </c>
      <c r="S93" s="45">
        <v>8.6999999999999994E-2</v>
      </c>
      <c r="U93" s="45">
        <v>33.1</v>
      </c>
    </row>
    <row r="94" spans="1:21" x14ac:dyDescent="0.2">
      <c r="A94" s="46">
        <v>39224</v>
      </c>
      <c r="D94" s="45" t="s">
        <v>198</v>
      </c>
      <c r="E94" s="45">
        <v>3</v>
      </c>
      <c r="F94" s="45">
        <v>2</v>
      </c>
      <c r="G94" s="45">
        <v>1</v>
      </c>
      <c r="H94" s="45">
        <v>1</v>
      </c>
      <c r="I94" s="45">
        <v>2</v>
      </c>
      <c r="J94" s="45">
        <v>7</v>
      </c>
      <c r="K94" s="45" t="s">
        <v>20</v>
      </c>
      <c r="L94" s="45" t="s">
        <v>162</v>
      </c>
      <c r="M94" s="45" t="s">
        <v>104</v>
      </c>
      <c r="N94" s="45">
        <v>1</v>
      </c>
      <c r="O94" s="45">
        <v>4.09</v>
      </c>
      <c r="P94" s="45">
        <v>9.0399999999999991</v>
      </c>
      <c r="Q94" s="45">
        <v>6.53</v>
      </c>
      <c r="R94" s="45">
        <v>10.199999999999999</v>
      </c>
      <c r="S94" s="45">
        <v>5.7000000000000002E-2</v>
      </c>
      <c r="U94" s="45">
        <v>31</v>
      </c>
    </row>
    <row r="95" spans="1:21" x14ac:dyDescent="0.2">
      <c r="A95" s="46">
        <v>39238</v>
      </c>
      <c r="E95" s="45">
        <v>2</v>
      </c>
      <c r="F95" s="45">
        <v>2</v>
      </c>
      <c r="G95" s="45">
        <v>1</v>
      </c>
      <c r="H95" s="45">
        <v>5</v>
      </c>
      <c r="I95" s="45">
        <v>3</v>
      </c>
      <c r="J95" s="45">
        <v>7</v>
      </c>
      <c r="K95" s="45" t="s">
        <v>140</v>
      </c>
      <c r="L95" s="45" t="s">
        <v>169</v>
      </c>
      <c r="M95" s="45" t="s">
        <v>29</v>
      </c>
      <c r="N95" s="45">
        <v>1</v>
      </c>
      <c r="O95" s="45">
        <v>6.03</v>
      </c>
      <c r="P95" s="45">
        <v>7.08</v>
      </c>
      <c r="Q95" s="45">
        <v>6.44</v>
      </c>
      <c r="R95" s="45">
        <v>9.1300000000000008</v>
      </c>
      <c r="S95" s="45">
        <v>9.5000000000000001E-2</v>
      </c>
      <c r="U95" s="45">
        <v>41.5</v>
      </c>
    </row>
    <row r="96" spans="1:21" x14ac:dyDescent="0.2">
      <c r="A96" s="47">
        <v>39252</v>
      </c>
      <c r="E96" s="45">
        <v>3</v>
      </c>
      <c r="F96" s="45">
        <v>1</v>
      </c>
      <c r="G96" s="45">
        <v>1</v>
      </c>
      <c r="H96" s="45">
        <v>1</v>
      </c>
      <c r="I96" s="45">
        <v>1</v>
      </c>
      <c r="J96" s="45">
        <v>4</v>
      </c>
      <c r="K96" s="45" t="s">
        <v>208</v>
      </c>
      <c r="L96" s="45" t="s">
        <v>149</v>
      </c>
      <c r="M96" s="45" t="s">
        <v>31</v>
      </c>
      <c r="N96" s="45">
        <v>1</v>
      </c>
      <c r="O96" s="45" t="s">
        <v>219</v>
      </c>
      <c r="P96" s="45" t="s">
        <v>219</v>
      </c>
      <c r="Q96" s="45" t="s">
        <v>219</v>
      </c>
      <c r="R96" s="45">
        <v>10.6</v>
      </c>
      <c r="S96" s="45">
        <v>0.155</v>
      </c>
      <c r="U96" s="45" t="s">
        <v>219</v>
      </c>
    </row>
    <row r="97" spans="1:21" x14ac:dyDescent="0.2">
      <c r="A97" s="47">
        <v>39268</v>
      </c>
      <c r="E97" s="45">
        <v>3</v>
      </c>
      <c r="F97" s="45">
        <v>2</v>
      </c>
      <c r="G97" s="45">
        <v>2</v>
      </c>
      <c r="H97" s="45">
        <v>3</v>
      </c>
      <c r="I97" s="45">
        <v>3</v>
      </c>
      <c r="J97" s="45">
        <v>6</v>
      </c>
      <c r="K97" s="45" t="s">
        <v>140</v>
      </c>
      <c r="L97" s="45" t="s">
        <v>185</v>
      </c>
      <c r="M97" s="45" t="s">
        <v>214</v>
      </c>
      <c r="N97" s="45">
        <v>1</v>
      </c>
      <c r="O97" s="45">
        <v>7.63</v>
      </c>
      <c r="P97" s="45">
        <v>6.85</v>
      </c>
      <c r="Q97" s="45">
        <v>7.3</v>
      </c>
      <c r="R97" s="45">
        <v>26.1</v>
      </c>
      <c r="S97" s="45">
        <v>0.16900000000000001</v>
      </c>
      <c r="U97" s="45">
        <v>12.8</v>
      </c>
    </row>
    <row r="98" spans="1:21" x14ac:dyDescent="0.2">
      <c r="A98" s="47">
        <v>39282</v>
      </c>
      <c r="E98" s="45">
        <v>3</v>
      </c>
      <c r="F98" s="45">
        <v>1</v>
      </c>
      <c r="G98" s="45">
        <v>1</v>
      </c>
      <c r="H98" s="45">
        <v>1</v>
      </c>
      <c r="I98" s="45">
        <v>1</v>
      </c>
      <c r="J98" s="45">
        <v>7</v>
      </c>
      <c r="K98" s="45" t="s">
        <v>208</v>
      </c>
      <c r="L98" s="45" t="s">
        <v>142</v>
      </c>
      <c r="M98" s="45" t="s">
        <v>31</v>
      </c>
      <c r="N98" s="45">
        <v>1</v>
      </c>
      <c r="O98" s="45">
        <v>9.07</v>
      </c>
      <c r="P98" s="45">
        <v>9</v>
      </c>
      <c r="Q98" s="45">
        <v>6.42</v>
      </c>
      <c r="R98" s="45" t="s">
        <v>20</v>
      </c>
      <c r="S98" s="45">
        <v>0.182</v>
      </c>
      <c r="U98" s="45">
        <v>11.6</v>
      </c>
    </row>
    <row r="99" spans="1:21" x14ac:dyDescent="0.2">
      <c r="A99" s="47">
        <v>39294</v>
      </c>
      <c r="F99" s="45" t="s">
        <v>134</v>
      </c>
      <c r="P99" s="45" t="s">
        <v>134</v>
      </c>
    </row>
    <row r="100" spans="1:21" x14ac:dyDescent="0.2">
      <c r="A100" s="47">
        <v>39308</v>
      </c>
      <c r="E100" s="45">
        <v>4</v>
      </c>
      <c r="F100" s="45">
        <v>1</v>
      </c>
      <c r="G100" s="45">
        <v>1</v>
      </c>
      <c r="H100" s="45">
        <v>1</v>
      </c>
      <c r="I100" s="45">
        <v>2</v>
      </c>
      <c r="J100" s="45">
        <v>2</v>
      </c>
      <c r="K100" s="45" t="s">
        <v>146</v>
      </c>
      <c r="L100" s="45" t="s">
        <v>142</v>
      </c>
      <c r="M100" s="45" t="s">
        <v>129</v>
      </c>
      <c r="N100" s="45">
        <v>1</v>
      </c>
      <c r="O100" s="45">
        <v>10.51</v>
      </c>
      <c r="P100" s="45">
        <v>5.57</v>
      </c>
      <c r="Q100" s="45">
        <v>6.37</v>
      </c>
      <c r="R100" s="45">
        <v>11.4</v>
      </c>
      <c r="S100" s="45">
        <v>0.14299999999999999</v>
      </c>
      <c r="U100" s="45">
        <v>20.8</v>
      </c>
    </row>
    <row r="101" spans="1:21" x14ac:dyDescent="0.2">
      <c r="A101" s="47">
        <v>39322</v>
      </c>
      <c r="E101" s="45">
        <v>2</v>
      </c>
      <c r="F101" s="45">
        <v>1</v>
      </c>
      <c r="G101" s="45">
        <v>1</v>
      </c>
      <c r="H101" s="45">
        <v>1</v>
      </c>
      <c r="I101" s="45">
        <v>1</v>
      </c>
      <c r="J101" s="45">
        <v>4</v>
      </c>
      <c r="K101" s="45" t="s">
        <v>142</v>
      </c>
      <c r="L101" s="45" t="s">
        <v>155</v>
      </c>
      <c r="M101" s="45" t="s">
        <v>28</v>
      </c>
      <c r="N101" s="45" t="s">
        <v>20</v>
      </c>
      <c r="O101" s="45">
        <v>10.130000000000001</v>
      </c>
      <c r="P101" s="45">
        <v>1.61</v>
      </c>
      <c r="Q101" s="45">
        <v>9.5500000000000007</v>
      </c>
      <c r="R101" s="45">
        <v>10.8</v>
      </c>
      <c r="S101" s="45">
        <v>6.0999999999999999E-2</v>
      </c>
      <c r="U101" s="45">
        <v>14.7</v>
      </c>
    </row>
    <row r="102" spans="1:21" x14ac:dyDescent="0.2">
      <c r="A102" s="47">
        <v>39336</v>
      </c>
      <c r="E102" s="45">
        <v>1</v>
      </c>
      <c r="F102" s="45">
        <v>2</v>
      </c>
      <c r="G102" s="45">
        <v>3</v>
      </c>
      <c r="H102" s="45">
        <v>1</v>
      </c>
      <c r="I102" s="45">
        <v>2</v>
      </c>
      <c r="J102" s="45">
        <v>6</v>
      </c>
      <c r="K102" s="45" t="s">
        <v>149</v>
      </c>
      <c r="L102" s="45" t="s">
        <v>155</v>
      </c>
      <c r="M102" s="45" t="s">
        <v>230</v>
      </c>
      <c r="N102" s="45" t="s">
        <v>20</v>
      </c>
      <c r="O102" s="45">
        <v>13.45</v>
      </c>
      <c r="P102" s="45">
        <v>4.13</v>
      </c>
      <c r="Q102" s="45">
        <v>7.71</v>
      </c>
      <c r="R102" s="45">
        <v>12.8</v>
      </c>
      <c r="S102" s="45">
        <v>0.1</v>
      </c>
      <c r="U102" s="45">
        <v>15.9</v>
      </c>
    </row>
    <row r="103" spans="1:21" x14ac:dyDescent="0.2">
      <c r="A103" s="47">
        <v>39350</v>
      </c>
      <c r="E103" s="45">
        <v>3</v>
      </c>
      <c r="F103" s="45">
        <v>1</v>
      </c>
      <c r="G103" s="45">
        <v>1</v>
      </c>
      <c r="H103" s="45">
        <v>1</v>
      </c>
      <c r="I103" s="45">
        <v>1</v>
      </c>
      <c r="J103" s="45" t="s">
        <v>20</v>
      </c>
      <c r="K103" s="45" t="s">
        <v>141</v>
      </c>
      <c r="L103" s="45" t="s">
        <v>153</v>
      </c>
      <c r="M103" s="45" t="s">
        <v>28</v>
      </c>
      <c r="N103" s="45">
        <v>1</v>
      </c>
      <c r="O103" s="45">
        <v>10.210000000000001</v>
      </c>
      <c r="P103" s="45" t="s">
        <v>20</v>
      </c>
      <c r="Q103" s="45">
        <v>6.44</v>
      </c>
      <c r="R103" s="45">
        <v>11.7</v>
      </c>
      <c r="S103" s="45">
        <v>0.122</v>
      </c>
      <c r="U103" s="45">
        <v>21.9</v>
      </c>
    </row>
    <row r="104" spans="1:21" x14ac:dyDescent="0.2">
      <c r="A104" s="47">
        <v>39364</v>
      </c>
      <c r="E104" s="45">
        <v>1</v>
      </c>
      <c r="F104" s="45">
        <v>2</v>
      </c>
      <c r="G104" s="45">
        <v>1</v>
      </c>
      <c r="H104" s="45">
        <v>1</v>
      </c>
      <c r="I104" s="45">
        <v>2</v>
      </c>
      <c r="J104" s="45">
        <v>6</v>
      </c>
      <c r="K104" s="45" t="s">
        <v>149</v>
      </c>
      <c r="L104" s="45" t="s">
        <v>185</v>
      </c>
      <c r="M104" s="45" t="s">
        <v>245</v>
      </c>
      <c r="N104" s="45">
        <v>1</v>
      </c>
      <c r="O104" s="45">
        <v>14.72</v>
      </c>
      <c r="P104" s="45">
        <v>6.88</v>
      </c>
      <c r="Q104" s="45">
        <v>6.59</v>
      </c>
      <c r="R104" s="45">
        <v>27.3</v>
      </c>
      <c r="S104" s="45">
        <v>8.5000000000000006E-2</v>
      </c>
      <c r="U104" s="45">
        <v>24.2</v>
      </c>
    </row>
    <row r="105" spans="1:21" x14ac:dyDescent="0.2">
      <c r="A105" s="47">
        <v>39378</v>
      </c>
      <c r="F105" s="45" t="s">
        <v>134</v>
      </c>
      <c r="P105" s="45" t="s">
        <v>134</v>
      </c>
    </row>
    <row r="106" spans="1:21" x14ac:dyDescent="0.2">
      <c r="A106" s="47">
        <v>39392</v>
      </c>
      <c r="E106" s="45">
        <v>2</v>
      </c>
      <c r="F106" s="45">
        <v>3</v>
      </c>
      <c r="G106" s="45">
        <v>1</v>
      </c>
      <c r="H106" s="45">
        <v>4</v>
      </c>
      <c r="I106" s="45">
        <v>3</v>
      </c>
      <c r="J106" s="45">
        <v>2</v>
      </c>
      <c r="K106" s="45" t="s">
        <v>20</v>
      </c>
      <c r="L106" s="45" t="s">
        <v>163</v>
      </c>
      <c r="M106" s="45" t="s">
        <v>32</v>
      </c>
      <c r="N106" s="45">
        <v>1</v>
      </c>
      <c r="O106" s="45">
        <v>11.49</v>
      </c>
      <c r="P106" s="45">
        <v>6.54</v>
      </c>
      <c r="Q106" s="45">
        <v>18.010000000000002</v>
      </c>
      <c r="R106" s="45">
        <v>31.8</v>
      </c>
      <c r="S106" s="45" t="s">
        <v>20</v>
      </c>
      <c r="U106" s="45">
        <v>6.56</v>
      </c>
    </row>
    <row r="107" spans="1:21" x14ac:dyDescent="0.2">
      <c r="A107" s="47">
        <v>39405</v>
      </c>
      <c r="E107" s="45">
        <v>3</v>
      </c>
      <c r="F107" s="45">
        <v>1</v>
      </c>
      <c r="G107" s="45">
        <v>3</v>
      </c>
      <c r="H107" s="45">
        <v>1</v>
      </c>
      <c r="I107" s="45">
        <v>1</v>
      </c>
      <c r="J107" s="45">
        <v>2</v>
      </c>
      <c r="K107" s="45" t="s">
        <v>168</v>
      </c>
      <c r="L107" s="45" t="s">
        <v>249</v>
      </c>
      <c r="M107" s="45" t="s">
        <v>31</v>
      </c>
      <c r="N107" s="45">
        <v>1</v>
      </c>
      <c r="O107" s="45">
        <v>11.18</v>
      </c>
      <c r="P107" s="45">
        <v>9.36</v>
      </c>
      <c r="Q107" s="45">
        <v>6.18</v>
      </c>
      <c r="R107" s="45">
        <v>8.0000000000000004E-4</v>
      </c>
      <c r="S107" s="45">
        <v>2.1999999999999999E-2</v>
      </c>
      <c r="U107" s="45">
        <v>29.4</v>
      </c>
    </row>
    <row r="108" spans="1:21" x14ac:dyDescent="0.2">
      <c r="A108" s="47">
        <v>39420</v>
      </c>
      <c r="E108" s="45">
        <v>3</v>
      </c>
      <c r="F108" s="45">
        <v>2</v>
      </c>
      <c r="G108" s="45">
        <v>2</v>
      </c>
      <c r="H108" s="45">
        <v>2</v>
      </c>
      <c r="I108" s="45">
        <v>3</v>
      </c>
      <c r="J108" s="45">
        <v>2</v>
      </c>
      <c r="K108" s="45" t="s">
        <v>176</v>
      </c>
      <c r="L108" s="45" t="s">
        <v>253</v>
      </c>
      <c r="M108" s="45" t="s">
        <v>23</v>
      </c>
      <c r="N108" s="45" t="s">
        <v>20</v>
      </c>
      <c r="O108" s="45">
        <v>9.74</v>
      </c>
      <c r="P108" s="45">
        <v>10.09</v>
      </c>
      <c r="Q108" s="45">
        <v>6.42</v>
      </c>
      <c r="R108" s="45">
        <v>1.9E-3</v>
      </c>
      <c r="S108" s="45">
        <v>7.5999999999999998E-2</v>
      </c>
      <c r="U108" s="45">
        <v>14.6</v>
      </c>
    </row>
    <row r="109" spans="1:21" x14ac:dyDescent="0.2">
      <c r="A109" s="47"/>
    </row>
    <row r="110" spans="1:21" x14ac:dyDescent="0.2">
      <c r="A110" s="47"/>
    </row>
    <row r="111" spans="1:21" x14ac:dyDescent="0.2">
      <c r="A111" s="47"/>
    </row>
    <row r="112" spans="1:21" x14ac:dyDescent="0.2">
      <c r="A112" s="46">
        <v>39168</v>
      </c>
      <c r="B112" s="45" t="s">
        <v>83</v>
      </c>
      <c r="C112" s="45" t="s">
        <v>84</v>
      </c>
      <c r="F112" s="45" t="s">
        <v>134</v>
      </c>
      <c r="O112" s="45" t="s">
        <v>134</v>
      </c>
    </row>
    <row r="113" spans="1:21" x14ac:dyDescent="0.2">
      <c r="A113" s="46">
        <v>39182</v>
      </c>
      <c r="D113" s="45" t="s">
        <v>177</v>
      </c>
      <c r="E113" s="45">
        <v>3</v>
      </c>
      <c r="F113" s="45">
        <v>2</v>
      </c>
      <c r="G113" s="45">
        <v>2</v>
      </c>
      <c r="H113" s="45">
        <v>1</v>
      </c>
      <c r="I113" s="45">
        <v>2</v>
      </c>
      <c r="J113" s="45">
        <v>8</v>
      </c>
      <c r="K113" s="45" t="s">
        <v>156</v>
      </c>
      <c r="L113" s="45" t="s">
        <v>20</v>
      </c>
      <c r="M113" s="45" t="s">
        <v>20</v>
      </c>
      <c r="N113" s="45" t="s">
        <v>20</v>
      </c>
      <c r="O113" s="45">
        <v>0.13</v>
      </c>
      <c r="P113" s="45">
        <v>9.36</v>
      </c>
      <c r="Q113" s="45">
        <v>5.9</v>
      </c>
      <c r="R113" s="45">
        <v>8.43</v>
      </c>
      <c r="S113" s="45">
        <v>0.104</v>
      </c>
      <c r="U113" s="45">
        <v>3</v>
      </c>
    </row>
    <row r="114" spans="1:21" x14ac:dyDescent="0.2">
      <c r="A114" s="46">
        <v>39196</v>
      </c>
      <c r="E114" s="45">
        <v>3</v>
      </c>
      <c r="F114" s="45">
        <v>1</v>
      </c>
      <c r="G114" s="45">
        <v>2</v>
      </c>
      <c r="H114" s="45">
        <v>2</v>
      </c>
      <c r="I114" s="45">
        <v>2</v>
      </c>
      <c r="J114" s="45">
        <v>7</v>
      </c>
      <c r="K114" s="45" t="s">
        <v>149</v>
      </c>
      <c r="L114" s="45" t="s">
        <v>20</v>
      </c>
      <c r="M114" s="45" t="s">
        <v>20</v>
      </c>
      <c r="N114" s="45" t="s">
        <v>20</v>
      </c>
      <c r="O114" s="45">
        <v>0.1</v>
      </c>
      <c r="P114" s="45">
        <v>7.55</v>
      </c>
      <c r="Q114" s="45">
        <v>6.38</v>
      </c>
      <c r="R114" s="45">
        <v>5.58</v>
      </c>
      <c r="S114" s="45">
        <v>0.222</v>
      </c>
      <c r="U114" s="45">
        <v>4.4000000000000004</v>
      </c>
    </row>
    <row r="115" spans="1:21" x14ac:dyDescent="0.2">
      <c r="A115" s="46">
        <v>39210</v>
      </c>
      <c r="E115" s="45">
        <v>2</v>
      </c>
      <c r="F115" s="45">
        <v>1</v>
      </c>
      <c r="G115" s="45">
        <v>2</v>
      </c>
      <c r="H115" s="45">
        <v>1</v>
      </c>
      <c r="I115" s="45">
        <v>2</v>
      </c>
      <c r="J115" s="45">
        <v>2</v>
      </c>
      <c r="K115" s="45" t="s">
        <v>169</v>
      </c>
      <c r="L115" s="45" t="s">
        <v>147</v>
      </c>
      <c r="M115" s="45" t="s">
        <v>20</v>
      </c>
      <c r="N115" s="45" t="s">
        <v>20</v>
      </c>
      <c r="O115" s="45">
        <v>0.09</v>
      </c>
      <c r="P115" s="45">
        <v>10.57</v>
      </c>
      <c r="Q115" s="45">
        <v>6.99</v>
      </c>
      <c r="R115" s="45">
        <v>5.33</v>
      </c>
      <c r="S115" s="45">
        <v>8.1000000000000003E-2</v>
      </c>
      <c r="U115" s="45">
        <v>35.700000000000003</v>
      </c>
    </row>
    <row r="116" spans="1:21" x14ac:dyDescent="0.2">
      <c r="A116" s="46">
        <v>39224</v>
      </c>
      <c r="F116" s="45" t="s">
        <v>134</v>
      </c>
      <c r="O116" s="45" t="s">
        <v>134</v>
      </c>
    </row>
    <row r="117" spans="1:21" x14ac:dyDescent="0.2">
      <c r="A117" s="46">
        <v>39238</v>
      </c>
      <c r="E117" s="45">
        <v>1</v>
      </c>
      <c r="F117" s="45">
        <v>2</v>
      </c>
      <c r="G117" s="45">
        <v>2</v>
      </c>
      <c r="H117" s="45">
        <v>1</v>
      </c>
      <c r="I117" s="45">
        <v>2</v>
      </c>
      <c r="J117" s="45">
        <v>7</v>
      </c>
      <c r="K117" s="45" t="s">
        <v>140</v>
      </c>
      <c r="L117" s="45" t="s">
        <v>185</v>
      </c>
      <c r="M117" s="45" t="s">
        <v>20</v>
      </c>
      <c r="N117" s="45" t="s">
        <v>20</v>
      </c>
      <c r="O117" s="45">
        <v>0.3</v>
      </c>
      <c r="P117" s="45">
        <v>7.86</v>
      </c>
      <c r="Q117" s="45">
        <v>6.99</v>
      </c>
      <c r="R117" s="45">
        <v>3.57</v>
      </c>
      <c r="S117" s="45">
        <v>0.122</v>
      </c>
      <c r="U117" s="45">
        <v>23.8</v>
      </c>
    </row>
    <row r="118" spans="1:21" x14ac:dyDescent="0.2">
      <c r="A118" s="46">
        <v>39252</v>
      </c>
      <c r="F118" s="45" t="s">
        <v>134</v>
      </c>
      <c r="O118" s="45" t="s">
        <v>134</v>
      </c>
    </row>
    <row r="119" spans="1:21" x14ac:dyDescent="0.2">
      <c r="A119" s="54">
        <v>39268</v>
      </c>
      <c r="F119" s="45" t="s">
        <v>134</v>
      </c>
      <c r="O119" s="45" t="s">
        <v>134</v>
      </c>
    </row>
    <row r="120" spans="1:21" x14ac:dyDescent="0.2">
      <c r="A120" s="47">
        <v>39282</v>
      </c>
      <c r="E120" s="45">
        <v>3</v>
      </c>
      <c r="F120" s="45">
        <v>1</v>
      </c>
      <c r="G120" s="45">
        <v>2</v>
      </c>
      <c r="H120" s="45">
        <v>1</v>
      </c>
      <c r="I120" s="45">
        <v>2</v>
      </c>
      <c r="J120" s="45">
        <v>1</v>
      </c>
      <c r="K120" s="45" t="s">
        <v>151</v>
      </c>
      <c r="L120" s="45" t="s">
        <v>142</v>
      </c>
      <c r="M120" s="45" t="s">
        <v>20</v>
      </c>
      <c r="N120" s="45">
        <v>2</v>
      </c>
      <c r="O120" s="45">
        <v>0.43</v>
      </c>
      <c r="P120" s="45">
        <v>11.76</v>
      </c>
      <c r="Q120" s="45">
        <v>6.44</v>
      </c>
      <c r="R120" s="45" t="s">
        <v>20</v>
      </c>
      <c r="S120" s="45">
        <v>0.01</v>
      </c>
      <c r="U120" s="45">
        <v>58.4</v>
      </c>
    </row>
    <row r="121" spans="1:21" x14ac:dyDescent="0.2">
      <c r="A121" s="47">
        <v>39294</v>
      </c>
      <c r="E121" s="45">
        <v>1</v>
      </c>
      <c r="F121" s="45">
        <v>1</v>
      </c>
      <c r="G121" s="45" t="s">
        <v>20</v>
      </c>
      <c r="H121" s="45">
        <v>4</v>
      </c>
      <c r="I121" s="45">
        <v>2</v>
      </c>
      <c r="J121" s="45">
        <v>3</v>
      </c>
      <c r="K121" s="45" t="s">
        <v>208</v>
      </c>
      <c r="L121" s="45" t="s">
        <v>142</v>
      </c>
      <c r="M121" s="45" t="s">
        <v>51</v>
      </c>
      <c r="N121" s="45">
        <v>1</v>
      </c>
      <c r="O121" s="45">
        <v>1.32</v>
      </c>
      <c r="P121" s="45">
        <v>7.23</v>
      </c>
      <c r="Q121" s="45">
        <v>6.67</v>
      </c>
      <c r="R121" s="45">
        <v>2.62</v>
      </c>
      <c r="S121" s="45">
        <v>0.121</v>
      </c>
      <c r="U121" s="45">
        <v>24.4</v>
      </c>
    </row>
    <row r="122" spans="1:21" x14ac:dyDescent="0.2">
      <c r="A122" s="47">
        <v>39308</v>
      </c>
      <c r="E122" s="45">
        <v>1</v>
      </c>
      <c r="F122" s="45">
        <v>1</v>
      </c>
      <c r="G122" s="45">
        <v>1</v>
      </c>
      <c r="H122" s="45">
        <v>3</v>
      </c>
      <c r="I122" s="45">
        <v>1</v>
      </c>
      <c r="J122" s="45" t="s">
        <v>20</v>
      </c>
      <c r="K122" s="45" t="s">
        <v>209</v>
      </c>
      <c r="L122" s="45" t="s">
        <v>140</v>
      </c>
      <c r="M122" s="45" t="s">
        <v>98</v>
      </c>
      <c r="N122" s="45" t="s">
        <v>20</v>
      </c>
      <c r="O122" s="45">
        <v>1.65</v>
      </c>
      <c r="P122" s="45">
        <v>8.77</v>
      </c>
      <c r="Q122" s="45">
        <v>6.83</v>
      </c>
      <c r="R122" s="45">
        <v>2.25</v>
      </c>
      <c r="S122" s="45">
        <v>0.11700000000000001</v>
      </c>
      <c r="U122" s="45">
        <v>36</v>
      </c>
    </row>
    <row r="123" spans="1:21" x14ac:dyDescent="0.2">
      <c r="A123" s="47">
        <v>39322</v>
      </c>
      <c r="F123" s="45" t="s">
        <v>134</v>
      </c>
      <c r="O123" s="45" t="s">
        <v>134</v>
      </c>
    </row>
    <row r="124" spans="1:21" x14ac:dyDescent="0.2">
      <c r="A124" s="47">
        <v>39336</v>
      </c>
      <c r="F124" s="45" t="s">
        <v>134</v>
      </c>
      <c r="O124" s="45" t="s">
        <v>134</v>
      </c>
    </row>
    <row r="125" spans="1:21" x14ac:dyDescent="0.2">
      <c r="A125" s="47">
        <v>39350</v>
      </c>
      <c r="E125" s="45">
        <v>1</v>
      </c>
      <c r="F125" s="45">
        <v>2</v>
      </c>
      <c r="G125" s="45">
        <v>1</v>
      </c>
      <c r="H125" s="45">
        <v>1</v>
      </c>
      <c r="I125" s="45">
        <v>2</v>
      </c>
      <c r="J125" s="45">
        <v>4</v>
      </c>
      <c r="K125" s="45" t="s">
        <v>151</v>
      </c>
      <c r="L125" s="45" t="s">
        <v>155</v>
      </c>
      <c r="M125" s="45" t="s">
        <v>51</v>
      </c>
      <c r="N125" s="45" t="s">
        <v>20</v>
      </c>
      <c r="O125" s="45">
        <v>2.88</v>
      </c>
      <c r="P125" s="45" t="s">
        <v>20</v>
      </c>
      <c r="Q125" s="45">
        <v>6.99</v>
      </c>
      <c r="R125" s="45">
        <v>5.16</v>
      </c>
      <c r="S125" s="45">
        <v>6.7000000000000004E-2</v>
      </c>
      <c r="U125" s="45">
        <v>27.9</v>
      </c>
    </row>
    <row r="126" spans="1:21" x14ac:dyDescent="0.2">
      <c r="A126" s="47">
        <v>39364</v>
      </c>
      <c r="F126" s="45" t="s">
        <v>134</v>
      </c>
      <c r="O126" s="45" t="s">
        <v>134</v>
      </c>
    </row>
    <row r="127" spans="1:21" x14ac:dyDescent="0.2">
      <c r="A127" s="47">
        <v>39378</v>
      </c>
      <c r="E127" s="45">
        <v>1</v>
      </c>
      <c r="F127" s="45">
        <v>2</v>
      </c>
      <c r="G127" s="45">
        <v>2</v>
      </c>
      <c r="H127" s="45">
        <v>1</v>
      </c>
      <c r="I127" s="45">
        <v>2</v>
      </c>
      <c r="J127" s="45" t="s">
        <v>20</v>
      </c>
      <c r="K127" s="45" t="s">
        <v>140</v>
      </c>
      <c r="L127" s="45" t="s">
        <v>162</v>
      </c>
      <c r="M127" s="45" t="s">
        <v>51</v>
      </c>
      <c r="N127" s="45" t="s">
        <v>20</v>
      </c>
      <c r="O127" s="45">
        <v>2.76</v>
      </c>
      <c r="P127" s="45">
        <v>6.16</v>
      </c>
      <c r="Q127" s="45">
        <v>7.17</v>
      </c>
      <c r="R127" s="45">
        <v>4.8099999999999996</v>
      </c>
      <c r="S127" s="45">
        <v>2.4E-2</v>
      </c>
      <c r="U127" s="45">
        <v>31</v>
      </c>
    </row>
    <row r="128" spans="1:21" x14ac:dyDescent="0.2">
      <c r="A128" s="47">
        <v>39392</v>
      </c>
      <c r="F128" s="45" t="s">
        <v>134</v>
      </c>
      <c r="O128" s="45" t="s">
        <v>134</v>
      </c>
    </row>
    <row r="129" spans="1:21" x14ac:dyDescent="0.2">
      <c r="A129" s="47">
        <v>39405</v>
      </c>
      <c r="F129" s="45" t="s">
        <v>134</v>
      </c>
      <c r="O129" s="45" t="s">
        <v>134</v>
      </c>
    </row>
    <row r="130" spans="1:21" x14ac:dyDescent="0.2">
      <c r="A130" s="47">
        <v>39420</v>
      </c>
      <c r="F130" s="45" t="s">
        <v>134</v>
      </c>
      <c r="O130" s="45" t="s">
        <v>134</v>
      </c>
    </row>
    <row r="131" spans="1:21" x14ac:dyDescent="0.2">
      <c r="A131" s="47"/>
    </row>
    <row r="132" spans="1:21" x14ac:dyDescent="0.2">
      <c r="A132" s="47"/>
    </row>
    <row r="133" spans="1:21" x14ac:dyDescent="0.2">
      <c r="A133" s="47"/>
    </row>
    <row r="134" spans="1:21" x14ac:dyDescent="0.2">
      <c r="A134" s="46">
        <v>39168</v>
      </c>
      <c r="B134" s="45" t="s">
        <v>85</v>
      </c>
      <c r="C134" s="45" t="s">
        <v>86</v>
      </c>
      <c r="F134" s="45" t="s">
        <v>134</v>
      </c>
      <c r="O134" s="45" t="s">
        <v>134</v>
      </c>
    </row>
    <row r="135" spans="1:21" x14ac:dyDescent="0.2">
      <c r="A135" s="46">
        <v>39182</v>
      </c>
      <c r="F135" s="45" t="s">
        <v>134</v>
      </c>
      <c r="O135" s="45" t="s">
        <v>134</v>
      </c>
    </row>
    <row r="136" spans="1:21" x14ac:dyDescent="0.2">
      <c r="A136" s="46">
        <v>39196</v>
      </c>
      <c r="D136" s="45" t="s">
        <v>189</v>
      </c>
      <c r="E136" s="45">
        <v>3</v>
      </c>
      <c r="F136" s="45">
        <v>1</v>
      </c>
      <c r="G136" s="45">
        <v>1</v>
      </c>
      <c r="H136" s="45">
        <v>1</v>
      </c>
      <c r="I136" s="45">
        <v>2</v>
      </c>
      <c r="J136" s="45">
        <v>6</v>
      </c>
      <c r="K136" s="45" t="s">
        <v>150</v>
      </c>
      <c r="L136" s="45" t="s">
        <v>169</v>
      </c>
      <c r="M136" s="45" t="s">
        <v>29</v>
      </c>
      <c r="N136" s="45">
        <v>1</v>
      </c>
      <c r="O136" s="45">
        <v>0.06</v>
      </c>
      <c r="P136" s="45">
        <v>7.56</v>
      </c>
      <c r="Q136" s="45">
        <v>6.49</v>
      </c>
      <c r="R136" s="45">
        <v>3.46</v>
      </c>
      <c r="S136" s="45">
        <v>0.16</v>
      </c>
      <c r="U136" s="45">
        <v>8.6999999999999993</v>
      </c>
    </row>
    <row r="137" spans="1:21" x14ac:dyDescent="0.2">
      <c r="A137" s="46">
        <v>39210</v>
      </c>
      <c r="E137" s="45">
        <v>3</v>
      </c>
      <c r="F137" s="45">
        <v>2</v>
      </c>
      <c r="G137" s="45">
        <v>3</v>
      </c>
      <c r="H137" s="45">
        <v>1</v>
      </c>
      <c r="I137" s="45">
        <v>2</v>
      </c>
      <c r="J137" s="45">
        <v>2</v>
      </c>
      <c r="K137" s="45" t="s">
        <v>161</v>
      </c>
      <c r="L137" s="45" t="s">
        <v>153</v>
      </c>
      <c r="M137" s="45" t="s">
        <v>29</v>
      </c>
      <c r="N137" s="45">
        <v>1</v>
      </c>
      <c r="O137" s="45">
        <v>7.0000000000000007E-2</v>
      </c>
      <c r="P137" s="45">
        <v>8.66</v>
      </c>
      <c r="Q137" s="45">
        <v>6.57</v>
      </c>
      <c r="R137" s="45">
        <v>5.66</v>
      </c>
      <c r="S137" s="45">
        <v>0.223</v>
      </c>
      <c r="U137" s="45">
        <v>9.6</v>
      </c>
    </row>
    <row r="138" spans="1:21" x14ac:dyDescent="0.2">
      <c r="A138" s="46">
        <v>39224</v>
      </c>
      <c r="E138" s="45">
        <v>3</v>
      </c>
      <c r="F138" s="45">
        <v>2</v>
      </c>
      <c r="G138" s="45">
        <v>2</v>
      </c>
      <c r="H138" s="45">
        <v>1</v>
      </c>
      <c r="I138" s="45">
        <v>2</v>
      </c>
      <c r="J138" s="45">
        <v>5</v>
      </c>
      <c r="K138" s="45" t="s">
        <v>185</v>
      </c>
      <c r="L138" s="45" t="s">
        <v>162</v>
      </c>
      <c r="M138" s="45" t="s">
        <v>29</v>
      </c>
      <c r="N138" s="45">
        <v>1</v>
      </c>
      <c r="O138" s="45">
        <v>0.17</v>
      </c>
      <c r="P138" s="45">
        <v>10.42</v>
      </c>
      <c r="Q138" s="45">
        <v>7.42</v>
      </c>
      <c r="R138" s="45">
        <v>5.33</v>
      </c>
      <c r="S138" s="45">
        <v>9.6000000000000002E-2</v>
      </c>
      <c r="U138" s="45">
        <v>50.2</v>
      </c>
    </row>
    <row r="139" spans="1:21" x14ac:dyDescent="0.2">
      <c r="A139" s="46">
        <v>39238</v>
      </c>
      <c r="E139" s="45">
        <v>4</v>
      </c>
      <c r="F139" s="45">
        <v>2</v>
      </c>
      <c r="G139" s="45">
        <v>2</v>
      </c>
      <c r="H139" s="45" t="s">
        <v>20</v>
      </c>
      <c r="I139" s="45">
        <v>3</v>
      </c>
      <c r="J139" s="45">
        <v>6</v>
      </c>
      <c r="K139" s="45" t="s">
        <v>209</v>
      </c>
      <c r="L139" s="45" t="s">
        <v>142</v>
      </c>
      <c r="M139" s="45" t="s">
        <v>28</v>
      </c>
      <c r="N139" s="45">
        <v>1</v>
      </c>
      <c r="O139" s="45">
        <v>0.1</v>
      </c>
      <c r="P139" s="45">
        <v>10.02</v>
      </c>
      <c r="Q139" s="45">
        <v>6.93</v>
      </c>
      <c r="R139" s="45">
        <v>4.72</v>
      </c>
      <c r="S139" s="45">
        <v>0.17100000000000001</v>
      </c>
      <c r="U139" s="45">
        <v>37.200000000000003</v>
      </c>
    </row>
    <row r="140" spans="1:21" x14ac:dyDescent="0.2">
      <c r="A140" s="47">
        <v>39252</v>
      </c>
      <c r="F140" s="45" t="s">
        <v>134</v>
      </c>
      <c r="O140" s="45" t="s">
        <v>134</v>
      </c>
    </row>
    <row r="141" spans="1:21" x14ac:dyDescent="0.2">
      <c r="A141" s="47">
        <v>39268</v>
      </c>
      <c r="F141" s="45" t="s">
        <v>134</v>
      </c>
      <c r="O141" s="45" t="s">
        <v>134</v>
      </c>
    </row>
    <row r="142" spans="1:21" x14ac:dyDescent="0.2">
      <c r="A142" s="47">
        <v>39282</v>
      </c>
      <c r="F142" s="45" t="s">
        <v>134</v>
      </c>
      <c r="O142" s="45" t="s">
        <v>134</v>
      </c>
    </row>
    <row r="143" spans="1:21" x14ac:dyDescent="0.2">
      <c r="A143" s="47">
        <v>39294</v>
      </c>
      <c r="E143" s="45">
        <v>1</v>
      </c>
      <c r="F143" s="45">
        <v>2</v>
      </c>
      <c r="G143" s="45">
        <v>2</v>
      </c>
      <c r="H143" s="45">
        <v>5</v>
      </c>
      <c r="I143" s="45">
        <v>2</v>
      </c>
      <c r="J143" s="45">
        <v>8</v>
      </c>
      <c r="K143" s="45" t="s">
        <v>218</v>
      </c>
      <c r="L143" s="45" t="s">
        <v>150</v>
      </c>
      <c r="M143" s="45" t="s">
        <v>23</v>
      </c>
      <c r="N143" s="45">
        <v>1</v>
      </c>
      <c r="O143" s="45">
        <v>0.1</v>
      </c>
      <c r="P143" s="45">
        <v>9.08</v>
      </c>
      <c r="Q143" s="45">
        <v>7.06</v>
      </c>
      <c r="R143" s="45">
        <v>2.16</v>
      </c>
      <c r="S143" s="45">
        <v>0.19500000000000001</v>
      </c>
      <c r="U143" s="45">
        <v>30.2</v>
      </c>
    </row>
    <row r="144" spans="1:21" x14ac:dyDescent="0.2">
      <c r="A144" s="47">
        <v>39308</v>
      </c>
      <c r="E144" s="45">
        <v>2</v>
      </c>
      <c r="F144" s="45">
        <v>1</v>
      </c>
      <c r="G144" s="45">
        <v>1</v>
      </c>
      <c r="H144" s="45">
        <v>1</v>
      </c>
      <c r="I144" s="45">
        <v>2</v>
      </c>
      <c r="J144" s="45">
        <v>6</v>
      </c>
      <c r="K144" s="45" t="s">
        <v>218</v>
      </c>
      <c r="L144" s="45" t="s">
        <v>150</v>
      </c>
      <c r="M144" s="45" t="s">
        <v>21</v>
      </c>
      <c r="N144" s="45">
        <v>1</v>
      </c>
      <c r="O144" s="45">
        <v>0.17</v>
      </c>
      <c r="P144" s="45">
        <v>9.7100000000000009</v>
      </c>
      <c r="Q144" s="45">
        <v>7.33</v>
      </c>
      <c r="R144" s="45">
        <v>1.47</v>
      </c>
      <c r="S144" s="45">
        <v>0.126</v>
      </c>
      <c r="U144" s="45">
        <v>39.5</v>
      </c>
    </row>
    <row r="145" spans="1:21" x14ac:dyDescent="0.2">
      <c r="A145" s="47">
        <v>39322</v>
      </c>
      <c r="E145" s="45">
        <v>1</v>
      </c>
      <c r="F145" s="45">
        <v>1</v>
      </c>
      <c r="G145" s="45">
        <v>1</v>
      </c>
      <c r="H145" s="45">
        <v>1</v>
      </c>
      <c r="I145" s="45">
        <v>2</v>
      </c>
      <c r="J145" s="45">
        <v>3</v>
      </c>
      <c r="K145" s="45" t="s">
        <v>150</v>
      </c>
      <c r="L145" s="45" t="s">
        <v>142</v>
      </c>
      <c r="M145" s="45" t="s">
        <v>193</v>
      </c>
      <c r="N145" s="45">
        <v>1</v>
      </c>
      <c r="O145" s="45">
        <v>0.25</v>
      </c>
      <c r="P145" s="45">
        <v>2.94</v>
      </c>
      <c r="Q145" s="45">
        <v>9.6300000000000008</v>
      </c>
      <c r="R145" s="45">
        <v>1.1499999999999999</v>
      </c>
      <c r="S145" s="45">
        <v>2.1999999999999999E-2</v>
      </c>
      <c r="U145" s="45">
        <v>14.7</v>
      </c>
    </row>
    <row r="146" spans="1:21" x14ac:dyDescent="0.2">
      <c r="A146" s="47">
        <v>39336</v>
      </c>
      <c r="E146" s="45">
        <v>1</v>
      </c>
      <c r="F146" s="45">
        <v>1</v>
      </c>
      <c r="G146" s="45">
        <v>4</v>
      </c>
      <c r="H146" s="45">
        <v>1</v>
      </c>
      <c r="I146" s="45">
        <v>2</v>
      </c>
      <c r="J146" s="45">
        <v>6</v>
      </c>
      <c r="K146" s="45" t="s">
        <v>142</v>
      </c>
      <c r="L146" s="45" t="s">
        <v>142</v>
      </c>
      <c r="M146" s="45" t="s">
        <v>29</v>
      </c>
      <c r="N146" s="45">
        <v>1</v>
      </c>
      <c r="O146" s="45">
        <v>0.5</v>
      </c>
      <c r="P146" s="45">
        <v>1.04</v>
      </c>
      <c r="Q146" s="45">
        <v>7.85</v>
      </c>
      <c r="R146" s="45">
        <v>1.26</v>
      </c>
      <c r="S146" s="45">
        <v>0.13800000000000001</v>
      </c>
      <c r="U146" s="45">
        <v>38.200000000000003</v>
      </c>
    </row>
    <row r="147" spans="1:21" x14ac:dyDescent="0.2">
      <c r="A147" s="47">
        <v>39350</v>
      </c>
      <c r="E147" s="45">
        <v>1</v>
      </c>
      <c r="F147" s="45">
        <v>2</v>
      </c>
      <c r="G147" s="45">
        <v>1</v>
      </c>
      <c r="H147" s="45">
        <v>1</v>
      </c>
      <c r="I147" s="45">
        <v>2</v>
      </c>
      <c r="J147" s="45">
        <v>7</v>
      </c>
      <c r="K147" s="45" t="s">
        <v>140</v>
      </c>
      <c r="L147" s="45" t="s">
        <v>155</v>
      </c>
      <c r="M147" s="45" t="s">
        <v>99</v>
      </c>
      <c r="N147" s="45">
        <v>1</v>
      </c>
      <c r="O147" s="45">
        <v>0.61</v>
      </c>
      <c r="P147" s="45" t="s">
        <v>20</v>
      </c>
      <c r="Q147" s="45">
        <v>7.94</v>
      </c>
      <c r="R147" s="45">
        <v>0.9</v>
      </c>
      <c r="S147" s="45">
        <v>4.9000000000000002E-2</v>
      </c>
      <c r="U147" s="45">
        <v>35.299999999999997</v>
      </c>
    </row>
    <row r="148" spans="1:21" x14ac:dyDescent="0.2">
      <c r="A148" s="47">
        <v>39364</v>
      </c>
      <c r="E148" s="45">
        <v>2</v>
      </c>
      <c r="F148" s="45">
        <v>1</v>
      </c>
      <c r="G148" s="45">
        <v>1</v>
      </c>
      <c r="H148" s="45">
        <v>1</v>
      </c>
      <c r="I148" s="45">
        <v>2</v>
      </c>
      <c r="J148" s="45">
        <v>8</v>
      </c>
      <c r="K148" s="45" t="s">
        <v>140</v>
      </c>
      <c r="L148" s="45" t="s">
        <v>155</v>
      </c>
      <c r="M148" s="45" t="s">
        <v>28</v>
      </c>
      <c r="N148" s="45">
        <v>1</v>
      </c>
      <c r="O148" s="45">
        <v>1.24</v>
      </c>
      <c r="P148" s="45">
        <v>9</v>
      </c>
      <c r="Q148" s="45">
        <v>7.21</v>
      </c>
      <c r="R148" s="45">
        <v>0.51700000000000002</v>
      </c>
      <c r="S148" s="45">
        <v>0.17499999999999999</v>
      </c>
      <c r="U148" s="45">
        <v>57</v>
      </c>
    </row>
    <row r="149" spans="1:21" x14ac:dyDescent="0.2">
      <c r="A149" s="47">
        <v>39378</v>
      </c>
      <c r="E149" s="45">
        <v>2</v>
      </c>
      <c r="F149" s="45">
        <v>3</v>
      </c>
      <c r="G149" s="45">
        <v>2</v>
      </c>
      <c r="H149" s="45">
        <v>1</v>
      </c>
      <c r="I149" s="45">
        <v>3</v>
      </c>
      <c r="J149" s="45">
        <v>6</v>
      </c>
      <c r="K149" s="45" t="s">
        <v>149</v>
      </c>
      <c r="L149" s="45" t="s">
        <v>169</v>
      </c>
      <c r="M149" s="45" t="s">
        <v>29</v>
      </c>
      <c r="N149" s="45">
        <v>1</v>
      </c>
      <c r="O149" s="45">
        <v>8.5999999999999993E-2</v>
      </c>
      <c r="P149" s="45">
        <v>7.98</v>
      </c>
      <c r="Q149" s="45">
        <v>7.29</v>
      </c>
      <c r="R149" s="45">
        <v>1.39</v>
      </c>
      <c r="S149" s="45">
        <v>0.113</v>
      </c>
      <c r="U149" s="45">
        <v>22.2</v>
      </c>
    </row>
    <row r="150" spans="1:21" x14ac:dyDescent="0.2">
      <c r="A150" s="47">
        <v>39392</v>
      </c>
      <c r="E150" s="45">
        <v>3</v>
      </c>
      <c r="F150" s="45">
        <v>1</v>
      </c>
      <c r="G150" s="45">
        <v>2</v>
      </c>
      <c r="H150" s="45">
        <v>3</v>
      </c>
      <c r="I150" s="45">
        <v>1</v>
      </c>
      <c r="J150" s="45">
        <v>6</v>
      </c>
      <c r="K150" s="45" t="s">
        <v>156</v>
      </c>
      <c r="L150" s="45" t="s">
        <v>165</v>
      </c>
      <c r="M150" s="45" t="s">
        <v>29</v>
      </c>
      <c r="N150" s="45">
        <v>1</v>
      </c>
      <c r="O150" s="45">
        <v>0.92</v>
      </c>
      <c r="P150" s="45">
        <v>3.37</v>
      </c>
      <c r="Q150" s="45">
        <v>7.22</v>
      </c>
      <c r="R150" s="45">
        <v>0.63900000000000001</v>
      </c>
      <c r="S150" s="45" t="s">
        <v>20</v>
      </c>
      <c r="U150" s="45">
        <v>32.1</v>
      </c>
    </row>
    <row r="151" spans="1:21" x14ac:dyDescent="0.2">
      <c r="A151" s="47">
        <v>39405</v>
      </c>
      <c r="E151" s="45">
        <v>3</v>
      </c>
      <c r="F151" s="45">
        <v>2</v>
      </c>
      <c r="G151" s="45">
        <v>3</v>
      </c>
      <c r="H151" s="45">
        <v>3</v>
      </c>
      <c r="I151" s="45">
        <v>3</v>
      </c>
      <c r="J151" s="45">
        <v>8</v>
      </c>
      <c r="K151" s="45" t="s">
        <v>152</v>
      </c>
      <c r="L151" s="45" t="s">
        <v>156</v>
      </c>
      <c r="M151" s="45" t="s">
        <v>35</v>
      </c>
      <c r="N151" s="45">
        <v>1</v>
      </c>
      <c r="O151" s="45">
        <v>0.88</v>
      </c>
      <c r="P151" s="45">
        <v>8.68</v>
      </c>
      <c r="Q151" s="45">
        <v>6.88</v>
      </c>
      <c r="R151" s="45">
        <v>7.1000000000000004E-3</v>
      </c>
      <c r="S151" s="45">
        <v>2.8000000000000001E-2</v>
      </c>
      <c r="U151" s="45">
        <v>9.6</v>
      </c>
    </row>
    <row r="152" spans="1:21" x14ac:dyDescent="0.2">
      <c r="A152" s="47">
        <v>39420</v>
      </c>
      <c r="E152" s="45">
        <v>3</v>
      </c>
      <c r="F152" s="45">
        <v>2</v>
      </c>
      <c r="G152" s="45">
        <v>2</v>
      </c>
      <c r="H152" s="45">
        <v>3</v>
      </c>
      <c r="I152" s="45">
        <v>3</v>
      </c>
      <c r="J152" s="45">
        <v>8</v>
      </c>
      <c r="K152" s="45" t="s">
        <v>171</v>
      </c>
      <c r="L152" s="45" t="s">
        <v>252</v>
      </c>
      <c r="M152" s="45" t="s">
        <v>21</v>
      </c>
      <c r="N152" s="45">
        <v>1</v>
      </c>
      <c r="O152" s="45">
        <v>0.8</v>
      </c>
      <c r="P152" s="45">
        <v>9.2899999999999991</v>
      </c>
      <c r="Q152" s="45">
        <v>7.06</v>
      </c>
      <c r="R152" s="45">
        <v>1.1299999999999999E-2</v>
      </c>
      <c r="S152" s="45">
        <v>0.51400000000000001</v>
      </c>
      <c r="U152" s="45">
        <v>14.6</v>
      </c>
    </row>
    <row r="153" spans="1:21" x14ac:dyDescent="0.2">
      <c r="A153" s="46"/>
    </row>
    <row r="154" spans="1:21" x14ac:dyDescent="0.2">
      <c r="A154" s="47"/>
    </row>
    <row r="155" spans="1:21" x14ac:dyDescent="0.2">
      <c r="A155" s="47"/>
    </row>
    <row r="156" spans="1:21" x14ac:dyDescent="0.2">
      <c r="A156" s="46">
        <v>39168</v>
      </c>
      <c r="B156" s="45" t="s">
        <v>87</v>
      </c>
      <c r="C156" s="45" t="s">
        <v>88</v>
      </c>
      <c r="D156" s="45" t="s">
        <v>82</v>
      </c>
      <c r="E156" s="45">
        <v>1</v>
      </c>
      <c r="F156" s="45">
        <v>2</v>
      </c>
      <c r="G156" s="45">
        <v>2</v>
      </c>
      <c r="H156" s="45">
        <v>1</v>
      </c>
      <c r="I156" s="45">
        <v>2</v>
      </c>
      <c r="J156" s="45">
        <v>5</v>
      </c>
      <c r="K156" s="45" t="s">
        <v>162</v>
      </c>
      <c r="L156" s="45" t="s">
        <v>163</v>
      </c>
      <c r="M156" s="45" t="s">
        <v>51</v>
      </c>
      <c r="N156" s="45">
        <v>1</v>
      </c>
      <c r="O156" s="45">
        <v>4.55</v>
      </c>
      <c r="P156" s="45">
        <v>9.27</v>
      </c>
      <c r="Q156" s="45">
        <v>5.26</v>
      </c>
      <c r="R156" s="45">
        <v>16.3</v>
      </c>
      <c r="S156" s="45">
        <v>0.13900000000000001</v>
      </c>
      <c r="U156" s="45">
        <v>10.5</v>
      </c>
    </row>
    <row r="157" spans="1:21" x14ac:dyDescent="0.2">
      <c r="A157" s="46">
        <v>39182</v>
      </c>
      <c r="E157" s="45">
        <v>3</v>
      </c>
      <c r="F157" s="45">
        <v>2</v>
      </c>
      <c r="G157" s="45">
        <v>2</v>
      </c>
      <c r="H157" s="45">
        <v>1</v>
      </c>
      <c r="I157" s="45">
        <v>3</v>
      </c>
      <c r="J157" s="45">
        <v>7</v>
      </c>
      <c r="K157" s="45" t="s">
        <v>176</v>
      </c>
      <c r="L157" s="45" t="s">
        <v>176</v>
      </c>
      <c r="M157" s="45" t="s">
        <v>51</v>
      </c>
      <c r="N157" s="45">
        <v>1</v>
      </c>
      <c r="O157" s="45">
        <v>3.06</v>
      </c>
      <c r="P157" s="45">
        <v>8.98</v>
      </c>
      <c r="Q157" s="45">
        <v>5.0599999999999996</v>
      </c>
      <c r="R157" s="45">
        <v>11.5</v>
      </c>
      <c r="S157" s="45">
        <v>0.112</v>
      </c>
      <c r="U157" s="45">
        <v>10.3</v>
      </c>
    </row>
    <row r="158" spans="1:21" x14ac:dyDescent="0.2">
      <c r="A158" s="46">
        <v>39196</v>
      </c>
      <c r="D158" s="45" t="s">
        <v>198</v>
      </c>
      <c r="E158" s="45">
        <v>2</v>
      </c>
      <c r="F158" s="45">
        <v>2</v>
      </c>
      <c r="G158" s="45">
        <v>2</v>
      </c>
      <c r="H158" s="45">
        <v>1</v>
      </c>
      <c r="I158" s="45">
        <v>2</v>
      </c>
      <c r="J158" s="45">
        <v>6</v>
      </c>
      <c r="K158" s="45" t="s">
        <v>162</v>
      </c>
      <c r="L158" s="45" t="s">
        <v>166</v>
      </c>
      <c r="M158" s="45" t="s">
        <v>98</v>
      </c>
      <c r="N158" s="45">
        <v>1</v>
      </c>
      <c r="O158" s="45">
        <v>2.1</v>
      </c>
      <c r="P158" s="45">
        <v>8.11</v>
      </c>
      <c r="Q158" s="45">
        <v>5.83</v>
      </c>
      <c r="R158" s="45">
        <v>8.8699999999999992</v>
      </c>
      <c r="S158" s="45">
        <v>0.1</v>
      </c>
      <c r="U158" s="45">
        <v>12.3</v>
      </c>
    </row>
    <row r="159" spans="1:21" x14ac:dyDescent="0.2">
      <c r="A159" s="54">
        <v>39210</v>
      </c>
      <c r="E159" s="45">
        <v>3</v>
      </c>
      <c r="F159" s="45">
        <v>2</v>
      </c>
      <c r="G159" s="45">
        <v>3</v>
      </c>
      <c r="H159" s="45">
        <v>1</v>
      </c>
      <c r="I159" s="45">
        <v>2</v>
      </c>
      <c r="J159" s="45">
        <v>3</v>
      </c>
      <c r="K159" s="45" t="s">
        <v>161</v>
      </c>
      <c r="L159" s="45" t="s">
        <v>141</v>
      </c>
      <c r="M159" s="45" t="s">
        <v>97</v>
      </c>
      <c r="N159" s="45">
        <v>1</v>
      </c>
      <c r="O159" s="45">
        <v>3.79</v>
      </c>
      <c r="P159" s="45">
        <v>8.99</v>
      </c>
      <c r="Q159" s="45">
        <v>6.6</v>
      </c>
      <c r="R159" s="45">
        <v>11</v>
      </c>
      <c r="S159" s="45">
        <v>3.8999999999999998E-3</v>
      </c>
      <c r="U159" s="45">
        <v>23.7</v>
      </c>
    </row>
    <row r="160" spans="1:21" x14ac:dyDescent="0.2">
      <c r="A160" s="46">
        <v>39224</v>
      </c>
      <c r="E160" s="45">
        <v>3</v>
      </c>
      <c r="F160" s="45">
        <v>2</v>
      </c>
      <c r="G160" s="45">
        <v>1</v>
      </c>
      <c r="H160" s="45">
        <v>1</v>
      </c>
      <c r="I160" s="45">
        <v>2</v>
      </c>
      <c r="J160" s="45">
        <v>7</v>
      </c>
      <c r="K160" s="45" t="s">
        <v>149</v>
      </c>
      <c r="L160" s="45" t="s">
        <v>147</v>
      </c>
      <c r="M160" s="45" t="s">
        <v>207</v>
      </c>
      <c r="N160" s="45">
        <v>1</v>
      </c>
      <c r="O160" s="45">
        <v>4.45</v>
      </c>
      <c r="P160" s="45">
        <v>7.62</v>
      </c>
      <c r="Q160" s="45">
        <v>6.43</v>
      </c>
      <c r="R160" s="45">
        <v>12.8</v>
      </c>
      <c r="S160" s="45">
        <v>6.6000000000000003E-2</v>
      </c>
      <c r="U160" s="45">
        <v>9.5</v>
      </c>
    </row>
    <row r="161" spans="1:21" x14ac:dyDescent="0.2">
      <c r="A161" s="46">
        <v>39238</v>
      </c>
      <c r="E161" s="45">
        <v>2</v>
      </c>
      <c r="F161" s="45">
        <v>3</v>
      </c>
      <c r="G161" s="45">
        <v>1</v>
      </c>
      <c r="H161" s="45">
        <v>5</v>
      </c>
      <c r="I161" s="45">
        <v>3</v>
      </c>
      <c r="J161" s="45">
        <v>7</v>
      </c>
      <c r="K161" s="45" t="s">
        <v>20</v>
      </c>
      <c r="L161" s="45" t="s">
        <v>169</v>
      </c>
      <c r="M161" s="45" t="s">
        <v>23</v>
      </c>
      <c r="N161" s="45" t="s">
        <v>20</v>
      </c>
      <c r="O161" s="45">
        <v>6.96</v>
      </c>
      <c r="P161" s="45">
        <v>6.51</v>
      </c>
      <c r="Q161" s="45">
        <v>6.54</v>
      </c>
      <c r="R161" s="45">
        <v>10.6</v>
      </c>
      <c r="S161" s="45">
        <v>5.8999999999999997E-2</v>
      </c>
      <c r="U161" s="45">
        <v>7.4</v>
      </c>
    </row>
    <row r="162" spans="1:21" x14ac:dyDescent="0.2">
      <c r="A162" s="46">
        <v>39252</v>
      </c>
      <c r="E162" s="45">
        <v>3</v>
      </c>
      <c r="F162" s="45">
        <v>1</v>
      </c>
      <c r="G162" s="45">
        <v>1</v>
      </c>
      <c r="H162" s="45">
        <v>1</v>
      </c>
      <c r="I162" s="45">
        <v>2</v>
      </c>
      <c r="J162" s="45">
        <v>4</v>
      </c>
      <c r="K162" s="45" t="s">
        <v>208</v>
      </c>
      <c r="L162" s="45" t="s">
        <v>187</v>
      </c>
      <c r="M162" s="45" t="s">
        <v>220</v>
      </c>
      <c r="N162" s="45">
        <v>1</v>
      </c>
      <c r="O162" s="45">
        <v>6.36</v>
      </c>
      <c r="P162" s="45">
        <v>6.72</v>
      </c>
      <c r="Q162" s="45">
        <v>6.63</v>
      </c>
      <c r="R162" s="45">
        <v>11.2</v>
      </c>
      <c r="S162" s="45">
        <v>0.05</v>
      </c>
      <c r="U162" s="45">
        <v>10.9</v>
      </c>
    </row>
    <row r="163" spans="1:21" x14ac:dyDescent="0.2">
      <c r="A163" s="46">
        <v>39268</v>
      </c>
      <c r="E163" s="45">
        <v>4</v>
      </c>
      <c r="F163" s="45">
        <v>3</v>
      </c>
      <c r="G163" s="45">
        <v>2</v>
      </c>
      <c r="H163" s="45">
        <v>3</v>
      </c>
      <c r="I163" s="45">
        <v>3</v>
      </c>
      <c r="J163" s="45">
        <v>6</v>
      </c>
      <c r="K163" s="45" t="s">
        <v>150</v>
      </c>
      <c r="L163" s="45" t="s">
        <v>185</v>
      </c>
      <c r="M163" s="45" t="s">
        <v>104</v>
      </c>
      <c r="N163" s="45">
        <v>1</v>
      </c>
      <c r="O163" s="45">
        <v>7.17</v>
      </c>
      <c r="P163" s="45">
        <v>7.12</v>
      </c>
      <c r="Q163" s="45">
        <v>6.86</v>
      </c>
      <c r="R163" s="45">
        <v>35.1</v>
      </c>
      <c r="S163" s="45">
        <v>0.16800000000000001</v>
      </c>
      <c r="U163" s="45">
        <v>12.7</v>
      </c>
    </row>
    <row r="164" spans="1:21" x14ac:dyDescent="0.2">
      <c r="A164" s="46">
        <v>39282</v>
      </c>
      <c r="E164" s="45">
        <v>4</v>
      </c>
      <c r="F164" s="45">
        <v>1</v>
      </c>
      <c r="G164" s="45">
        <v>1</v>
      </c>
      <c r="H164" s="45">
        <v>1</v>
      </c>
      <c r="I164" s="45">
        <v>1</v>
      </c>
      <c r="J164" s="45">
        <v>7</v>
      </c>
      <c r="K164" s="45" t="s">
        <v>229</v>
      </c>
      <c r="L164" s="45" t="s">
        <v>142</v>
      </c>
      <c r="M164" s="45" t="s">
        <v>106</v>
      </c>
      <c r="N164" s="45">
        <v>1</v>
      </c>
      <c r="O164" s="45">
        <v>7.62</v>
      </c>
      <c r="P164" s="45">
        <v>9.64</v>
      </c>
      <c r="Q164" s="45">
        <v>6.47</v>
      </c>
      <c r="R164" s="45" t="s">
        <v>20</v>
      </c>
      <c r="S164" s="45">
        <v>0.33600000000000002</v>
      </c>
      <c r="U164" s="45">
        <v>16.3</v>
      </c>
    </row>
    <row r="165" spans="1:21" x14ac:dyDescent="0.2">
      <c r="A165" s="46">
        <v>39294</v>
      </c>
      <c r="F165" s="45" t="s">
        <v>134</v>
      </c>
      <c r="O165" s="45" t="s">
        <v>134</v>
      </c>
    </row>
    <row r="166" spans="1:21" x14ac:dyDescent="0.2">
      <c r="A166" s="46">
        <v>39308</v>
      </c>
      <c r="E166" s="45" t="s">
        <v>20</v>
      </c>
      <c r="F166" s="45">
        <v>1</v>
      </c>
      <c r="G166" s="45" t="s">
        <v>20</v>
      </c>
      <c r="H166" s="45">
        <v>1</v>
      </c>
      <c r="I166" s="45">
        <v>2</v>
      </c>
      <c r="J166" s="45">
        <v>6</v>
      </c>
      <c r="K166" s="45" t="s">
        <v>213</v>
      </c>
      <c r="L166" s="45" t="s">
        <v>149</v>
      </c>
      <c r="M166" s="45" t="s">
        <v>28</v>
      </c>
      <c r="N166" s="45">
        <v>1</v>
      </c>
      <c r="O166" s="45">
        <v>11.15</v>
      </c>
      <c r="P166" s="45">
        <v>6.43</v>
      </c>
      <c r="Q166" s="45">
        <v>6.41</v>
      </c>
      <c r="R166" s="45">
        <v>12.2</v>
      </c>
      <c r="S166" s="45">
        <v>0.13100000000000001</v>
      </c>
      <c r="U166" s="45">
        <v>16.5</v>
      </c>
    </row>
    <row r="167" spans="1:21" x14ac:dyDescent="0.2">
      <c r="A167" s="46">
        <v>39322</v>
      </c>
      <c r="E167" s="45">
        <v>2</v>
      </c>
      <c r="F167" s="45">
        <v>2</v>
      </c>
      <c r="G167" s="45">
        <v>1</v>
      </c>
      <c r="H167" s="45">
        <v>1</v>
      </c>
      <c r="I167" s="45">
        <v>2</v>
      </c>
      <c r="J167" s="45">
        <v>4</v>
      </c>
      <c r="K167" s="45" t="s">
        <v>142</v>
      </c>
      <c r="L167" s="45" t="s">
        <v>155</v>
      </c>
      <c r="M167" s="45" t="s">
        <v>28</v>
      </c>
      <c r="N167" s="45" t="s">
        <v>20</v>
      </c>
      <c r="O167" s="45">
        <v>12.15</v>
      </c>
      <c r="P167" s="45">
        <v>1.29</v>
      </c>
      <c r="Q167" s="45">
        <v>9.3000000000000007</v>
      </c>
      <c r="R167" s="45">
        <v>12.9</v>
      </c>
      <c r="S167" s="45">
        <v>5.2999999999999999E-2</v>
      </c>
      <c r="U167" s="45">
        <v>17.5</v>
      </c>
    </row>
    <row r="168" spans="1:21" x14ac:dyDescent="0.2">
      <c r="A168" s="46">
        <v>39336</v>
      </c>
      <c r="E168" s="45">
        <v>1</v>
      </c>
      <c r="F168" s="45">
        <v>3</v>
      </c>
      <c r="G168" s="45">
        <v>3</v>
      </c>
      <c r="H168" s="45">
        <v>1</v>
      </c>
      <c r="I168" s="45">
        <v>3</v>
      </c>
      <c r="J168" s="45">
        <v>6</v>
      </c>
      <c r="K168" s="45" t="s">
        <v>149</v>
      </c>
      <c r="L168" s="45" t="s">
        <v>155</v>
      </c>
      <c r="M168" s="45" t="s">
        <v>51</v>
      </c>
      <c r="N168" s="45">
        <v>1</v>
      </c>
      <c r="O168" s="45">
        <v>12.11</v>
      </c>
      <c r="P168" s="45">
        <v>1.92</v>
      </c>
      <c r="Q168" s="45">
        <v>7.35</v>
      </c>
      <c r="R168" s="45">
        <v>12</v>
      </c>
      <c r="S168" s="45">
        <v>6.5000000000000002E-2</v>
      </c>
      <c r="U168" s="45">
        <v>38.200000000000003</v>
      </c>
    </row>
    <row r="169" spans="1:21" x14ac:dyDescent="0.2">
      <c r="A169" s="46">
        <v>39350</v>
      </c>
      <c r="E169" s="45">
        <v>2</v>
      </c>
      <c r="F169" s="45">
        <v>1</v>
      </c>
      <c r="G169" s="45">
        <v>1</v>
      </c>
      <c r="H169" s="45">
        <v>1</v>
      </c>
      <c r="I169" s="45">
        <v>1</v>
      </c>
      <c r="J169" s="45">
        <v>1</v>
      </c>
      <c r="K169" s="45" t="s">
        <v>141</v>
      </c>
      <c r="L169" s="45" t="s">
        <v>162</v>
      </c>
      <c r="M169" s="45" t="s">
        <v>21</v>
      </c>
      <c r="N169" s="45" t="s">
        <v>20</v>
      </c>
      <c r="O169" s="45">
        <v>8.7899999999999991</v>
      </c>
      <c r="P169" s="45" t="s">
        <v>20</v>
      </c>
      <c r="Q169" s="45">
        <v>7.06</v>
      </c>
      <c r="R169" s="45">
        <v>11.3</v>
      </c>
      <c r="S169" s="45">
        <v>9.2999999999999999E-2</v>
      </c>
      <c r="U169" s="45">
        <v>14</v>
      </c>
    </row>
    <row r="170" spans="1:21" ht="12" customHeight="1" x14ac:dyDescent="0.2">
      <c r="A170" s="46">
        <v>39364</v>
      </c>
      <c r="E170" s="45">
        <v>1</v>
      </c>
      <c r="F170" s="45">
        <v>2</v>
      </c>
      <c r="G170" s="45">
        <v>1</v>
      </c>
      <c r="H170" s="45">
        <v>1</v>
      </c>
      <c r="I170" s="45">
        <v>2</v>
      </c>
      <c r="J170" s="45">
        <v>6</v>
      </c>
      <c r="K170" s="45" t="s">
        <v>208</v>
      </c>
      <c r="L170" s="45" t="s">
        <v>169</v>
      </c>
      <c r="M170" s="45" t="s">
        <v>105</v>
      </c>
      <c r="N170" s="45">
        <v>1</v>
      </c>
      <c r="O170" s="45">
        <v>16.75</v>
      </c>
      <c r="P170" s="45">
        <v>6.66</v>
      </c>
      <c r="Q170" s="45">
        <v>7.51</v>
      </c>
      <c r="R170" s="45">
        <v>40.799999999999997</v>
      </c>
      <c r="S170" s="45">
        <v>0.108</v>
      </c>
      <c r="U170" s="45">
        <v>11.5</v>
      </c>
    </row>
    <row r="171" spans="1:21" x14ac:dyDescent="0.2">
      <c r="A171" s="46">
        <v>39378</v>
      </c>
      <c r="F171" s="45" t="s">
        <v>134</v>
      </c>
      <c r="O171" s="45" t="s">
        <v>134</v>
      </c>
    </row>
    <row r="172" spans="1:21" x14ac:dyDescent="0.2">
      <c r="A172" s="46">
        <v>39392</v>
      </c>
      <c r="E172" s="45">
        <v>2</v>
      </c>
      <c r="F172" s="45">
        <v>2</v>
      </c>
      <c r="G172" s="45">
        <v>1</v>
      </c>
      <c r="H172" s="45">
        <v>4</v>
      </c>
      <c r="J172" s="45" t="s">
        <v>20</v>
      </c>
      <c r="K172" s="45" t="s">
        <v>249</v>
      </c>
      <c r="L172" s="45" t="s">
        <v>168</v>
      </c>
      <c r="M172" s="45" t="s">
        <v>129</v>
      </c>
      <c r="N172" s="45">
        <v>1</v>
      </c>
      <c r="O172" s="45">
        <v>11.23</v>
      </c>
      <c r="P172" s="45">
        <v>6.43</v>
      </c>
      <c r="Q172" s="45">
        <v>6.49</v>
      </c>
      <c r="R172" s="45">
        <v>35.299999999999997</v>
      </c>
      <c r="S172" s="45" t="s">
        <v>20</v>
      </c>
      <c r="U172" s="45">
        <v>15.1</v>
      </c>
    </row>
    <row r="173" spans="1:21" x14ac:dyDescent="0.2">
      <c r="A173" s="46">
        <v>39405</v>
      </c>
      <c r="E173" s="45">
        <v>3</v>
      </c>
      <c r="F173" s="45">
        <v>1</v>
      </c>
      <c r="G173" s="45">
        <v>3</v>
      </c>
      <c r="H173" s="45">
        <v>1</v>
      </c>
      <c r="I173" s="45">
        <v>2</v>
      </c>
      <c r="J173" s="45">
        <v>2</v>
      </c>
      <c r="K173" s="45" t="s">
        <v>167</v>
      </c>
      <c r="L173" s="45" t="s">
        <v>249</v>
      </c>
      <c r="M173" s="45" t="s">
        <v>31</v>
      </c>
      <c r="N173" s="45">
        <v>1</v>
      </c>
      <c r="O173" s="45">
        <v>11.03</v>
      </c>
      <c r="P173" s="45">
        <v>9.34</v>
      </c>
      <c r="Q173" s="45">
        <v>6.29</v>
      </c>
      <c r="R173" s="45">
        <v>6.9999999999999999E-4</v>
      </c>
      <c r="S173" s="45">
        <v>1.4999999999999999E-2</v>
      </c>
      <c r="U173" s="45">
        <v>19.8</v>
      </c>
    </row>
    <row r="174" spans="1:21" x14ac:dyDescent="0.2">
      <c r="A174" s="46">
        <v>39420</v>
      </c>
      <c r="E174" s="45">
        <v>3</v>
      </c>
      <c r="F174" s="45">
        <v>3</v>
      </c>
      <c r="G174" s="45">
        <v>2</v>
      </c>
      <c r="H174" s="45">
        <v>2</v>
      </c>
      <c r="I174" s="45">
        <v>3</v>
      </c>
      <c r="J174" s="45">
        <v>2</v>
      </c>
      <c r="K174" s="45" t="s">
        <v>253</v>
      </c>
      <c r="L174" s="45" t="s">
        <v>171</v>
      </c>
      <c r="M174" s="45" t="s">
        <v>21</v>
      </c>
      <c r="N174" s="45">
        <v>1</v>
      </c>
      <c r="O174" s="45">
        <v>9.27</v>
      </c>
      <c r="P174" s="45">
        <v>10.32</v>
      </c>
      <c r="Q174" s="45">
        <v>6.71</v>
      </c>
      <c r="R174" s="45">
        <v>1.8E-3</v>
      </c>
      <c r="S174" s="45">
        <v>1E-3</v>
      </c>
      <c r="U174" s="45">
        <v>10.4</v>
      </c>
    </row>
    <row r="175" spans="1:21" x14ac:dyDescent="0.2">
      <c r="A175" s="46"/>
    </row>
    <row r="176" spans="1:21" x14ac:dyDescent="0.2">
      <c r="A176" s="46"/>
    </row>
    <row r="177" spans="1:21" x14ac:dyDescent="0.2">
      <c r="A177" s="46"/>
      <c r="P177" s="45">
        <f>AVERAGE(P2:P176)</f>
        <v>7.2112121212121219</v>
      </c>
      <c r="Q177" s="45">
        <f>AVERAGE(Q2:Q176)</f>
        <v>6.8683962264150935</v>
      </c>
      <c r="R177" s="45">
        <f>AVERAGE(R2:R176)</f>
        <v>8.8841841584158416</v>
      </c>
      <c r="S177" s="45">
        <f>AVERAGE(S2:S176)</f>
        <v>0.13166568627450978</v>
      </c>
      <c r="U177" s="45">
        <f>AVERAGE(U2:U176)</f>
        <v>20.08547169811321</v>
      </c>
    </row>
    <row r="178" spans="1:21" x14ac:dyDescent="0.2">
      <c r="A178" s="47"/>
    </row>
    <row r="179" spans="1:21" x14ac:dyDescent="0.2">
      <c r="A179" s="47"/>
    </row>
    <row r="180" spans="1:21" x14ac:dyDescent="0.2">
      <c r="A180" s="47"/>
    </row>
    <row r="181" spans="1:21" x14ac:dyDescent="0.2">
      <c r="A181" s="47"/>
    </row>
    <row r="182" spans="1:21" x14ac:dyDescent="0.2">
      <c r="A182" s="46"/>
    </row>
    <row r="183" spans="1:21" x14ac:dyDescent="0.2">
      <c r="A183" s="46"/>
    </row>
    <row r="184" spans="1:21" x14ac:dyDescent="0.2">
      <c r="A184" s="46"/>
    </row>
    <row r="185" spans="1:21" x14ac:dyDescent="0.2">
      <c r="A185" s="46"/>
    </row>
    <row r="186" spans="1:21" x14ac:dyDescent="0.2">
      <c r="A186" s="46"/>
    </row>
    <row r="187" spans="1:21" x14ac:dyDescent="0.2">
      <c r="A187" s="46"/>
    </row>
    <row r="188" spans="1:21" x14ac:dyDescent="0.2">
      <c r="A188" s="46"/>
    </row>
    <row r="189" spans="1:21" x14ac:dyDescent="0.2">
      <c r="A189" s="46"/>
    </row>
    <row r="190" spans="1:21" x14ac:dyDescent="0.2">
      <c r="A190" s="55"/>
    </row>
    <row r="191" spans="1:21" x14ac:dyDescent="0.2">
      <c r="A191" s="46"/>
    </row>
    <row r="192" spans="1:21" x14ac:dyDescent="0.2">
      <c r="A192" s="46"/>
    </row>
    <row r="193" spans="1:1" x14ac:dyDescent="0.2">
      <c r="A193" s="46"/>
    </row>
    <row r="194" spans="1:1" x14ac:dyDescent="0.2">
      <c r="A194" s="47"/>
    </row>
    <row r="195" spans="1:1" x14ac:dyDescent="0.2">
      <c r="A195" s="47"/>
    </row>
    <row r="196" spans="1:1" x14ac:dyDescent="0.2">
      <c r="A196" s="47"/>
    </row>
    <row r="197" spans="1:1" x14ac:dyDescent="0.2">
      <c r="A197" s="47"/>
    </row>
    <row r="198" spans="1:1" x14ac:dyDescent="0.2">
      <c r="A198" s="46"/>
    </row>
    <row r="199" spans="1:1" x14ac:dyDescent="0.2">
      <c r="A199" s="46"/>
    </row>
    <row r="200" spans="1:1" x14ac:dyDescent="0.2">
      <c r="A200" s="46"/>
    </row>
    <row r="201" spans="1:1" x14ac:dyDescent="0.2">
      <c r="A201" s="46"/>
    </row>
    <row r="202" spans="1:1" x14ac:dyDescent="0.2">
      <c r="A202" s="46"/>
    </row>
    <row r="203" spans="1:1" x14ac:dyDescent="0.2">
      <c r="A203" s="46"/>
    </row>
    <row r="204" spans="1:1" x14ac:dyDescent="0.2">
      <c r="A204" s="46"/>
    </row>
    <row r="205" spans="1:1" x14ac:dyDescent="0.2">
      <c r="A205" s="46"/>
    </row>
    <row r="206" spans="1:1" x14ac:dyDescent="0.2">
      <c r="A206" s="55"/>
    </row>
    <row r="207" spans="1:1" x14ac:dyDescent="0.2">
      <c r="A207" s="46"/>
    </row>
    <row r="208" spans="1:1" x14ac:dyDescent="0.2">
      <c r="A208" s="46"/>
    </row>
    <row r="209" spans="1:1" x14ac:dyDescent="0.2">
      <c r="A209" s="46"/>
    </row>
    <row r="210" spans="1:1" x14ac:dyDescent="0.2">
      <c r="A210" s="47"/>
    </row>
    <row r="211" spans="1:1" x14ac:dyDescent="0.2">
      <c r="A211" s="47"/>
    </row>
    <row r="212" spans="1:1" x14ac:dyDescent="0.2">
      <c r="A212" s="47"/>
    </row>
    <row r="213" spans="1:1" x14ac:dyDescent="0.2">
      <c r="A213" s="47"/>
    </row>
    <row r="214" spans="1:1" x14ac:dyDescent="0.2">
      <c r="A214" s="46"/>
    </row>
    <row r="215" spans="1:1" x14ac:dyDescent="0.2">
      <c r="A215" s="46"/>
    </row>
    <row r="216" spans="1:1" x14ac:dyDescent="0.2">
      <c r="A216" s="46"/>
    </row>
    <row r="217" spans="1:1" x14ac:dyDescent="0.2">
      <c r="A217" s="46"/>
    </row>
    <row r="218" spans="1:1" x14ac:dyDescent="0.2">
      <c r="A218" s="46"/>
    </row>
    <row r="219" spans="1:1" x14ac:dyDescent="0.2">
      <c r="A219" s="46"/>
    </row>
    <row r="220" spans="1:1" x14ac:dyDescent="0.2">
      <c r="A220" s="46"/>
    </row>
    <row r="221" spans="1:1" x14ac:dyDescent="0.2">
      <c r="A221" s="46"/>
    </row>
    <row r="222" spans="1:1" x14ac:dyDescent="0.2">
      <c r="A222" s="55"/>
    </row>
    <row r="223" spans="1:1" x14ac:dyDescent="0.2">
      <c r="A223" s="46"/>
    </row>
    <row r="224" spans="1:1" x14ac:dyDescent="0.2">
      <c r="A224" s="46"/>
    </row>
    <row r="225" spans="1:1" x14ac:dyDescent="0.2">
      <c r="A225" s="46"/>
    </row>
    <row r="226" spans="1:1" x14ac:dyDescent="0.2">
      <c r="A226" s="47"/>
    </row>
    <row r="227" spans="1:1" x14ac:dyDescent="0.2">
      <c r="A227" s="47"/>
    </row>
    <row r="228" spans="1:1" x14ac:dyDescent="0.2">
      <c r="A228" s="47"/>
    </row>
    <row r="229" spans="1:1" x14ac:dyDescent="0.2">
      <c r="A229" s="47"/>
    </row>
    <row r="230" spans="1:1" x14ac:dyDescent="0.2">
      <c r="A230" s="46"/>
    </row>
    <row r="231" spans="1:1" x14ac:dyDescent="0.2">
      <c r="A231" s="46"/>
    </row>
    <row r="232" spans="1:1" x14ac:dyDescent="0.2">
      <c r="A232" s="46"/>
    </row>
    <row r="233" spans="1:1" x14ac:dyDescent="0.2">
      <c r="A233" s="46"/>
    </row>
    <row r="234" spans="1:1" x14ac:dyDescent="0.2">
      <c r="A234" s="46"/>
    </row>
    <row r="235" spans="1:1" x14ac:dyDescent="0.2">
      <c r="A235" s="46"/>
    </row>
    <row r="236" spans="1:1" x14ac:dyDescent="0.2">
      <c r="A236" s="46"/>
    </row>
    <row r="237" spans="1:1" x14ac:dyDescent="0.2">
      <c r="A237" s="46"/>
    </row>
    <row r="238" spans="1:1" x14ac:dyDescent="0.2">
      <c r="A238" s="55"/>
    </row>
    <row r="239" spans="1:1" x14ac:dyDescent="0.2">
      <c r="A239" s="46"/>
    </row>
    <row r="240" spans="1:1" x14ac:dyDescent="0.2">
      <c r="A240" s="46"/>
    </row>
    <row r="241" spans="1:1" x14ac:dyDescent="0.2">
      <c r="A241" s="46"/>
    </row>
    <row r="242" spans="1:1" x14ac:dyDescent="0.2">
      <c r="A242" s="47"/>
    </row>
    <row r="243" spans="1:1" x14ac:dyDescent="0.2">
      <c r="A243" s="47"/>
    </row>
    <row r="244" spans="1:1" x14ac:dyDescent="0.2">
      <c r="A244" s="47"/>
    </row>
    <row r="245" spans="1:1" x14ac:dyDescent="0.2">
      <c r="A245" s="47"/>
    </row>
    <row r="246" spans="1:1" x14ac:dyDescent="0.2">
      <c r="A246" s="46"/>
    </row>
    <row r="247" spans="1:1" x14ac:dyDescent="0.2">
      <c r="A247" s="46"/>
    </row>
    <row r="248" spans="1:1" x14ac:dyDescent="0.2">
      <c r="A248" s="46"/>
    </row>
    <row r="249" spans="1:1" x14ac:dyDescent="0.2">
      <c r="A249" s="46"/>
    </row>
    <row r="250" spans="1:1" x14ac:dyDescent="0.2">
      <c r="A250" s="46"/>
    </row>
    <row r="251" spans="1:1" x14ac:dyDescent="0.2">
      <c r="A251" s="46"/>
    </row>
    <row r="252" spans="1:1" x14ac:dyDescent="0.2">
      <c r="A252" s="46"/>
    </row>
    <row r="253" spans="1:1" x14ac:dyDescent="0.2">
      <c r="A253" s="46"/>
    </row>
    <row r="254" spans="1:1" x14ac:dyDescent="0.2">
      <c r="A254" s="55"/>
    </row>
    <row r="255" spans="1:1" x14ac:dyDescent="0.2">
      <c r="A255" s="46"/>
    </row>
    <row r="256" spans="1:1" x14ac:dyDescent="0.2">
      <c r="A256" s="46"/>
    </row>
    <row r="257" spans="1:8" x14ac:dyDescent="0.2">
      <c r="A257" s="46"/>
    </row>
    <row r="258" spans="1:8" x14ac:dyDescent="0.2">
      <c r="A258" s="47"/>
    </row>
    <row r="259" spans="1:8" x14ac:dyDescent="0.2">
      <c r="A259" s="47"/>
    </row>
    <row r="260" spans="1:8" x14ac:dyDescent="0.2">
      <c r="A260" s="47"/>
    </row>
    <row r="261" spans="1:8" x14ac:dyDescent="0.2">
      <c r="A261" s="47"/>
    </row>
    <row r="262" spans="1:8" x14ac:dyDescent="0.2">
      <c r="A262" s="46"/>
      <c r="H262" s="56"/>
    </row>
    <row r="263" spans="1:8" x14ac:dyDescent="0.2">
      <c r="A263" s="46"/>
    </row>
    <row r="264" spans="1:8" x14ac:dyDescent="0.2">
      <c r="A264" s="46"/>
    </row>
    <row r="265" spans="1:8" x14ac:dyDescent="0.2">
      <c r="A265" s="46"/>
    </row>
    <row r="266" spans="1:8" x14ac:dyDescent="0.2">
      <c r="A266" s="46"/>
    </row>
    <row r="267" spans="1:8" x14ac:dyDescent="0.2">
      <c r="A267" s="46"/>
    </row>
    <row r="268" spans="1:8" x14ac:dyDescent="0.2">
      <c r="A268" s="46"/>
    </row>
    <row r="269" spans="1:8" x14ac:dyDescent="0.2">
      <c r="A269" s="46"/>
    </row>
    <row r="270" spans="1:8" x14ac:dyDescent="0.2">
      <c r="A270" s="55"/>
    </row>
    <row r="271" spans="1:8" x14ac:dyDescent="0.2">
      <c r="A271" s="46"/>
    </row>
    <row r="272" spans="1:8" x14ac:dyDescent="0.2">
      <c r="A272" s="46"/>
    </row>
    <row r="273" spans="1:1" x14ac:dyDescent="0.2">
      <c r="A273" s="46"/>
    </row>
    <row r="274" spans="1:1" x14ac:dyDescent="0.2">
      <c r="A274" s="47"/>
    </row>
    <row r="275" spans="1:1" x14ac:dyDescent="0.2">
      <c r="A275" s="47"/>
    </row>
    <row r="276" spans="1:1" x14ac:dyDescent="0.2">
      <c r="A276" s="47"/>
    </row>
    <row r="277" spans="1:1" x14ac:dyDescent="0.2">
      <c r="A277" s="47"/>
    </row>
    <row r="278" spans="1:1" x14ac:dyDescent="0.2">
      <c r="A278" s="46"/>
    </row>
    <row r="279" spans="1:1" x14ac:dyDescent="0.2">
      <c r="A279" s="46"/>
    </row>
    <row r="280" spans="1:1" x14ac:dyDescent="0.2">
      <c r="A280" s="46"/>
    </row>
    <row r="281" spans="1:1" x14ac:dyDescent="0.2">
      <c r="A281" s="46"/>
    </row>
    <row r="282" spans="1:1" x14ac:dyDescent="0.2">
      <c r="A282" s="46"/>
    </row>
    <row r="283" spans="1:1" x14ac:dyDescent="0.2">
      <c r="A283" s="46"/>
    </row>
    <row r="284" spans="1:1" x14ac:dyDescent="0.2">
      <c r="A284" s="46"/>
    </row>
    <row r="285" spans="1:1" x14ac:dyDescent="0.2">
      <c r="A285" s="46"/>
    </row>
    <row r="286" spans="1:1" x14ac:dyDescent="0.2">
      <c r="A286" s="55"/>
    </row>
    <row r="287" spans="1:1" x14ac:dyDescent="0.2">
      <c r="A287" s="46"/>
    </row>
    <row r="288" spans="1:1" x14ac:dyDescent="0.2">
      <c r="A288" s="46"/>
    </row>
    <row r="289" spans="1:1" x14ac:dyDescent="0.2">
      <c r="A289" s="46"/>
    </row>
    <row r="290" spans="1:1" x14ac:dyDescent="0.2">
      <c r="A290" s="47"/>
    </row>
    <row r="291" spans="1:1" x14ac:dyDescent="0.2">
      <c r="A291" s="47"/>
    </row>
    <row r="292" spans="1:1" x14ac:dyDescent="0.2">
      <c r="A292" s="47"/>
    </row>
    <row r="293" spans="1:1" x14ac:dyDescent="0.2">
      <c r="A293" s="47"/>
    </row>
    <row r="294" spans="1:1" x14ac:dyDescent="0.2">
      <c r="A294" s="46"/>
    </row>
    <row r="295" spans="1:1" x14ac:dyDescent="0.2">
      <c r="A295" s="46"/>
    </row>
    <row r="296" spans="1:1" x14ac:dyDescent="0.2">
      <c r="A296" s="46"/>
    </row>
    <row r="297" spans="1:1" x14ac:dyDescent="0.2">
      <c r="A297" s="46"/>
    </row>
    <row r="298" spans="1:1" x14ac:dyDescent="0.2">
      <c r="A298" s="46"/>
    </row>
    <row r="299" spans="1:1" x14ac:dyDescent="0.2">
      <c r="A299" s="46"/>
    </row>
    <row r="300" spans="1:1" x14ac:dyDescent="0.2">
      <c r="A300" s="46"/>
    </row>
    <row r="301" spans="1:1" x14ac:dyDescent="0.2">
      <c r="A301" s="46"/>
    </row>
    <row r="302" spans="1:1" x14ac:dyDescent="0.2">
      <c r="A302" s="55"/>
    </row>
    <row r="303" spans="1:1" x14ac:dyDescent="0.2">
      <c r="A303" s="46"/>
    </row>
    <row r="304" spans="1:1" x14ac:dyDescent="0.2">
      <c r="A304" s="46"/>
    </row>
    <row r="305" spans="1:1" x14ac:dyDescent="0.2">
      <c r="A305" s="46"/>
    </row>
    <row r="306" spans="1:1" x14ac:dyDescent="0.2">
      <c r="A306" s="47"/>
    </row>
    <row r="307" spans="1:1" x14ac:dyDescent="0.2">
      <c r="A307" s="47"/>
    </row>
    <row r="308" spans="1:1" x14ac:dyDescent="0.2">
      <c r="A308" s="47"/>
    </row>
    <row r="309" spans="1:1" x14ac:dyDescent="0.2">
      <c r="A309" s="47"/>
    </row>
    <row r="310" spans="1:1" x14ac:dyDescent="0.2">
      <c r="A310" s="46"/>
    </row>
    <row r="311" spans="1:1" x14ac:dyDescent="0.2">
      <c r="A311" s="46"/>
    </row>
    <row r="312" spans="1:1" x14ac:dyDescent="0.2">
      <c r="A312" s="46"/>
    </row>
    <row r="313" spans="1:1" x14ac:dyDescent="0.2">
      <c r="A313" s="46"/>
    </row>
    <row r="314" spans="1:1" x14ac:dyDescent="0.2">
      <c r="A314" s="46"/>
    </row>
    <row r="315" spans="1:1" x14ac:dyDescent="0.2">
      <c r="A315" s="46"/>
    </row>
    <row r="316" spans="1:1" x14ac:dyDescent="0.2">
      <c r="A316" s="46"/>
    </row>
    <row r="317" spans="1:1" x14ac:dyDescent="0.2">
      <c r="A317" s="46"/>
    </row>
    <row r="318" spans="1:1" x14ac:dyDescent="0.2">
      <c r="A318" s="55"/>
    </row>
    <row r="319" spans="1:1" x14ac:dyDescent="0.2">
      <c r="A319" s="46"/>
    </row>
    <row r="320" spans="1:1" x14ac:dyDescent="0.2">
      <c r="A320" s="46"/>
    </row>
    <row r="321" spans="1:1" x14ac:dyDescent="0.2">
      <c r="A321" s="46"/>
    </row>
    <row r="322" spans="1:1" x14ac:dyDescent="0.2">
      <c r="A322" s="47"/>
    </row>
    <row r="323" spans="1:1" x14ac:dyDescent="0.2">
      <c r="A323" s="47"/>
    </row>
    <row r="324" spans="1:1" x14ac:dyDescent="0.2">
      <c r="A324" s="47"/>
    </row>
    <row r="325" spans="1:1" x14ac:dyDescent="0.2">
      <c r="A325" s="47"/>
    </row>
    <row r="326" spans="1:1" x14ac:dyDescent="0.2">
      <c r="A326" s="46"/>
    </row>
    <row r="327" spans="1:1" x14ac:dyDescent="0.2">
      <c r="A327" s="46"/>
    </row>
    <row r="328" spans="1:1" x14ac:dyDescent="0.2">
      <c r="A328" s="46"/>
    </row>
    <row r="329" spans="1:1" x14ac:dyDescent="0.2">
      <c r="A329" s="46"/>
    </row>
    <row r="330" spans="1:1" x14ac:dyDescent="0.2">
      <c r="A330" s="46"/>
    </row>
    <row r="331" spans="1:1" x14ac:dyDescent="0.2">
      <c r="A331" s="46"/>
    </row>
    <row r="332" spans="1:1" x14ac:dyDescent="0.2">
      <c r="A332" s="46"/>
    </row>
    <row r="333" spans="1:1" x14ac:dyDescent="0.2">
      <c r="A333" s="46"/>
    </row>
    <row r="334" spans="1:1" x14ac:dyDescent="0.2">
      <c r="A334" s="55"/>
    </row>
    <row r="335" spans="1:1" x14ac:dyDescent="0.2">
      <c r="A335" s="46"/>
    </row>
    <row r="336" spans="1:1" x14ac:dyDescent="0.2">
      <c r="A336" s="46"/>
    </row>
    <row r="337" spans="1:6" x14ac:dyDescent="0.2">
      <c r="A337" s="46"/>
    </row>
    <row r="338" spans="1:6" x14ac:dyDescent="0.2">
      <c r="A338" s="47"/>
    </row>
    <row r="339" spans="1:6" x14ac:dyDescent="0.2">
      <c r="A339" s="47"/>
    </row>
    <row r="340" spans="1:6" x14ac:dyDescent="0.2">
      <c r="A340" s="47"/>
    </row>
    <row r="341" spans="1:6" x14ac:dyDescent="0.2">
      <c r="A341" s="47"/>
    </row>
    <row r="342" spans="1:6" x14ac:dyDescent="0.2">
      <c r="A342" s="46"/>
    </row>
    <row r="343" spans="1:6" x14ac:dyDescent="0.2">
      <c r="A343" s="46"/>
    </row>
    <row r="344" spans="1:6" x14ac:dyDescent="0.2">
      <c r="A344" s="46"/>
    </row>
    <row r="345" spans="1:6" x14ac:dyDescent="0.2">
      <c r="A345" s="46"/>
    </row>
    <row r="346" spans="1:6" x14ac:dyDescent="0.2">
      <c r="A346" s="46"/>
    </row>
    <row r="347" spans="1:6" x14ac:dyDescent="0.2">
      <c r="A347" s="46"/>
    </row>
    <row r="348" spans="1:6" x14ac:dyDescent="0.2">
      <c r="A348" s="46"/>
    </row>
    <row r="349" spans="1:6" x14ac:dyDescent="0.2">
      <c r="A349" s="46"/>
    </row>
    <row r="350" spans="1:6" x14ac:dyDescent="0.2">
      <c r="A350" s="55"/>
    </row>
    <row r="351" spans="1:6" x14ac:dyDescent="0.2">
      <c r="A351" s="46"/>
      <c r="F351" s="57"/>
    </row>
    <row r="352" spans="1:6" x14ac:dyDescent="0.2">
      <c r="A352" s="46"/>
    </row>
    <row r="353" spans="1:1" x14ac:dyDescent="0.2">
      <c r="A353" s="46"/>
    </row>
    <row r="354" spans="1:1" x14ac:dyDescent="0.2">
      <c r="A354" s="47"/>
    </row>
    <row r="355" spans="1:1" x14ac:dyDescent="0.2">
      <c r="A355" s="47"/>
    </row>
    <row r="356" spans="1:1" x14ac:dyDescent="0.2">
      <c r="A356" s="47"/>
    </row>
    <row r="357" spans="1:1" x14ac:dyDescent="0.2">
      <c r="A357" s="47"/>
    </row>
    <row r="358" spans="1:1" x14ac:dyDescent="0.2">
      <c r="A358" s="46"/>
    </row>
    <row r="359" spans="1:1" x14ac:dyDescent="0.2">
      <c r="A359" s="46"/>
    </row>
    <row r="360" spans="1:1" x14ac:dyDescent="0.2">
      <c r="A360" s="46"/>
    </row>
    <row r="361" spans="1:1" x14ac:dyDescent="0.2">
      <c r="A361" s="46"/>
    </row>
    <row r="362" spans="1:1" x14ac:dyDescent="0.2">
      <c r="A362" s="46"/>
    </row>
    <row r="363" spans="1:1" x14ac:dyDescent="0.2">
      <c r="A363" s="46"/>
    </row>
    <row r="364" spans="1:1" x14ac:dyDescent="0.2">
      <c r="A364" s="46"/>
    </row>
    <row r="365" spans="1:1" x14ac:dyDescent="0.2">
      <c r="A365" s="46"/>
    </row>
    <row r="366" spans="1:1" x14ac:dyDescent="0.2">
      <c r="A366" s="46"/>
    </row>
    <row r="367" spans="1:1" x14ac:dyDescent="0.2">
      <c r="A367" s="46"/>
    </row>
    <row r="368" spans="1:1" x14ac:dyDescent="0.2">
      <c r="A368" s="46"/>
    </row>
    <row r="369" spans="1:1" x14ac:dyDescent="0.2">
      <c r="A369" s="46"/>
    </row>
    <row r="370" spans="1:1" x14ac:dyDescent="0.2">
      <c r="A370" s="47"/>
    </row>
    <row r="371" spans="1:1" x14ac:dyDescent="0.2">
      <c r="A371" s="47"/>
    </row>
    <row r="372" spans="1:1" x14ac:dyDescent="0.2">
      <c r="A372" s="47"/>
    </row>
    <row r="373" spans="1:1" x14ac:dyDescent="0.2">
      <c r="A373" s="47"/>
    </row>
    <row r="374" spans="1:1" x14ac:dyDescent="0.2">
      <c r="A374" s="46"/>
    </row>
    <row r="375" spans="1:1" x14ac:dyDescent="0.2">
      <c r="A375" s="46"/>
    </row>
    <row r="376" spans="1:1" x14ac:dyDescent="0.2">
      <c r="A376" s="46"/>
    </row>
    <row r="377" spans="1:1" x14ac:dyDescent="0.2">
      <c r="A377" s="46"/>
    </row>
    <row r="378" spans="1:1" x14ac:dyDescent="0.2">
      <c r="A378" s="46"/>
    </row>
    <row r="379" spans="1:1" x14ac:dyDescent="0.2">
      <c r="A379" s="46"/>
    </row>
    <row r="380" spans="1:1" x14ac:dyDescent="0.2">
      <c r="A380" s="46"/>
    </row>
    <row r="381" spans="1:1" x14ac:dyDescent="0.2">
      <c r="A381" s="46"/>
    </row>
    <row r="382" spans="1:1" x14ac:dyDescent="0.2">
      <c r="A382" s="55"/>
    </row>
    <row r="383" spans="1:1" x14ac:dyDescent="0.2">
      <c r="A383" s="46"/>
    </row>
    <row r="384" spans="1:1" x14ac:dyDescent="0.2">
      <c r="A384" s="46"/>
    </row>
    <row r="385" spans="1:1" x14ac:dyDescent="0.2">
      <c r="A385" s="46"/>
    </row>
    <row r="386" spans="1:1" x14ac:dyDescent="0.2">
      <c r="A386" s="47"/>
    </row>
    <row r="387" spans="1:1" x14ac:dyDescent="0.2">
      <c r="A387" s="47"/>
    </row>
    <row r="388" spans="1:1" x14ac:dyDescent="0.2">
      <c r="A388" s="47"/>
    </row>
    <row r="389" spans="1:1" x14ac:dyDescent="0.2">
      <c r="A389" s="47"/>
    </row>
    <row r="390" spans="1:1" x14ac:dyDescent="0.2">
      <c r="A390" s="46"/>
    </row>
    <row r="391" spans="1:1" x14ac:dyDescent="0.2">
      <c r="A391" s="46"/>
    </row>
    <row r="392" spans="1:1" x14ac:dyDescent="0.2">
      <c r="A392" s="46"/>
    </row>
    <row r="393" spans="1:1" x14ac:dyDescent="0.2">
      <c r="A393" s="46"/>
    </row>
    <row r="394" spans="1:1" x14ac:dyDescent="0.2">
      <c r="A394" s="46"/>
    </row>
    <row r="395" spans="1:1" x14ac:dyDescent="0.2">
      <c r="A395" s="46"/>
    </row>
    <row r="396" spans="1:1" x14ac:dyDescent="0.2">
      <c r="A396" s="46"/>
    </row>
    <row r="397" spans="1:1" x14ac:dyDescent="0.2">
      <c r="A397" s="46"/>
    </row>
    <row r="398" spans="1:1" x14ac:dyDescent="0.2">
      <c r="A398" s="55"/>
    </row>
    <row r="399" spans="1:1" x14ac:dyDescent="0.2">
      <c r="A399" s="46"/>
    </row>
    <row r="400" spans="1:1" x14ac:dyDescent="0.2">
      <c r="A400" s="46"/>
    </row>
    <row r="401" spans="1:1" x14ac:dyDescent="0.2">
      <c r="A401" s="46"/>
    </row>
    <row r="402" spans="1:1" x14ac:dyDescent="0.2">
      <c r="A402" s="47"/>
    </row>
    <row r="403" spans="1:1" x14ac:dyDescent="0.2">
      <c r="A403" s="47"/>
    </row>
    <row r="404" spans="1:1" x14ac:dyDescent="0.2">
      <c r="A404" s="47"/>
    </row>
    <row r="405" spans="1:1" x14ac:dyDescent="0.2">
      <c r="A405" s="47"/>
    </row>
    <row r="406" spans="1:1" x14ac:dyDescent="0.2">
      <c r="A406" s="46"/>
    </row>
    <row r="407" spans="1:1" x14ac:dyDescent="0.2">
      <c r="A407" s="46"/>
    </row>
    <row r="408" spans="1:1" x14ac:dyDescent="0.2">
      <c r="A408" s="46"/>
    </row>
    <row r="409" spans="1:1" x14ac:dyDescent="0.2">
      <c r="A409" s="46"/>
    </row>
    <row r="410" spans="1:1" x14ac:dyDescent="0.2">
      <c r="A410" s="46"/>
    </row>
    <row r="411" spans="1:1" x14ac:dyDescent="0.2">
      <c r="A411" s="46"/>
    </row>
    <row r="412" spans="1:1" x14ac:dyDescent="0.2">
      <c r="A412" s="46"/>
    </row>
    <row r="413" spans="1:1" x14ac:dyDescent="0.2">
      <c r="A413" s="46"/>
    </row>
    <row r="414" spans="1:1" x14ac:dyDescent="0.2">
      <c r="A414" s="55"/>
    </row>
    <row r="415" spans="1:1" x14ac:dyDescent="0.2">
      <c r="A415" s="46"/>
    </row>
    <row r="416" spans="1:1" x14ac:dyDescent="0.2">
      <c r="A416" s="46"/>
    </row>
    <row r="417" spans="1:1" x14ac:dyDescent="0.2">
      <c r="A417" s="46"/>
    </row>
    <row r="418" spans="1:1" x14ac:dyDescent="0.2">
      <c r="A418" s="47"/>
    </row>
    <row r="419" spans="1:1" x14ac:dyDescent="0.2">
      <c r="A419" s="47"/>
    </row>
    <row r="420" spans="1:1" x14ac:dyDescent="0.2">
      <c r="A420" s="47"/>
    </row>
    <row r="421" spans="1:1" x14ac:dyDescent="0.2">
      <c r="A421" s="47"/>
    </row>
    <row r="422" spans="1:1" x14ac:dyDescent="0.2">
      <c r="A422" s="46"/>
    </row>
    <row r="423" spans="1:1" x14ac:dyDescent="0.2">
      <c r="A423" s="46"/>
    </row>
    <row r="424" spans="1:1" x14ac:dyDescent="0.2">
      <c r="A424" s="46"/>
    </row>
    <row r="425" spans="1:1" x14ac:dyDescent="0.2">
      <c r="A425" s="46"/>
    </row>
    <row r="426" spans="1:1" x14ac:dyDescent="0.2">
      <c r="A426" s="46"/>
    </row>
    <row r="427" spans="1:1" x14ac:dyDescent="0.2">
      <c r="A427" s="46"/>
    </row>
    <row r="428" spans="1:1" x14ac:dyDescent="0.2">
      <c r="A428" s="46"/>
    </row>
    <row r="429" spans="1:1" x14ac:dyDescent="0.2">
      <c r="A429" s="46"/>
    </row>
    <row r="430" spans="1:1" x14ac:dyDescent="0.2">
      <c r="A430" s="46"/>
    </row>
    <row r="431" spans="1:1" x14ac:dyDescent="0.2">
      <c r="A431" s="46"/>
    </row>
    <row r="432" spans="1:1" x14ac:dyDescent="0.2">
      <c r="A432" s="55"/>
    </row>
    <row r="433" spans="1:1" x14ac:dyDescent="0.2">
      <c r="A433" s="46"/>
    </row>
    <row r="434" spans="1:1" x14ac:dyDescent="0.2">
      <c r="A434" s="46"/>
    </row>
    <row r="435" spans="1:1" x14ac:dyDescent="0.2">
      <c r="A435" s="46"/>
    </row>
    <row r="436" spans="1:1" x14ac:dyDescent="0.2">
      <c r="A436" s="47"/>
    </row>
    <row r="437" spans="1:1" x14ac:dyDescent="0.2">
      <c r="A437" s="47"/>
    </row>
    <row r="438" spans="1:1" x14ac:dyDescent="0.2">
      <c r="A438" s="46"/>
    </row>
    <row r="439" spans="1:1" x14ac:dyDescent="0.2">
      <c r="A439" s="46"/>
    </row>
    <row r="440" spans="1:1" x14ac:dyDescent="0.2">
      <c r="A440" s="46"/>
    </row>
    <row r="441" spans="1:1" x14ac:dyDescent="0.2">
      <c r="A441" s="46"/>
    </row>
    <row r="442" spans="1:1" x14ac:dyDescent="0.2">
      <c r="A442" s="46"/>
    </row>
    <row r="443" spans="1:1" x14ac:dyDescent="0.2">
      <c r="A443" s="46"/>
    </row>
    <row r="444" spans="1:1" x14ac:dyDescent="0.2">
      <c r="A444" s="46"/>
    </row>
    <row r="445" spans="1:1" x14ac:dyDescent="0.2">
      <c r="A445" s="55"/>
    </row>
    <row r="446" spans="1:1" x14ac:dyDescent="0.2">
      <c r="A446" s="46"/>
    </row>
    <row r="447" spans="1:1" x14ac:dyDescent="0.2">
      <c r="A447" s="46"/>
    </row>
    <row r="448" spans="1:1" x14ac:dyDescent="0.2">
      <c r="A448" s="46"/>
    </row>
    <row r="449" spans="1:1" x14ac:dyDescent="0.2">
      <c r="A449" s="46"/>
    </row>
    <row r="450" spans="1:1" x14ac:dyDescent="0.2">
      <c r="A450" s="46"/>
    </row>
    <row r="451" spans="1:1" x14ac:dyDescent="0.2">
      <c r="A451" s="46"/>
    </row>
    <row r="452" spans="1:1" x14ac:dyDescent="0.2">
      <c r="A452" s="47"/>
    </row>
    <row r="453" spans="1:1" x14ac:dyDescent="0.2">
      <c r="A453" s="47"/>
    </row>
    <row r="454" spans="1:1" x14ac:dyDescent="0.2">
      <c r="A454" s="47"/>
    </row>
    <row r="455" spans="1:1" x14ac:dyDescent="0.2">
      <c r="A455" s="47"/>
    </row>
    <row r="456" spans="1:1" x14ac:dyDescent="0.2">
      <c r="A456" s="54"/>
    </row>
    <row r="457" spans="1:1" x14ac:dyDescent="0.2">
      <c r="A457" s="54"/>
    </row>
    <row r="458" spans="1:1" x14ac:dyDescent="0.2">
      <c r="A458" s="54"/>
    </row>
    <row r="460" spans="1:1" x14ac:dyDescent="0.2">
      <c r="A460" s="46"/>
    </row>
    <row r="461" spans="1:1" x14ac:dyDescent="0.2">
      <c r="A461" s="54"/>
    </row>
    <row r="462" spans="1:1" x14ac:dyDescent="0.2">
      <c r="A462" s="54"/>
    </row>
    <row r="463" spans="1:1" x14ac:dyDescent="0.2">
      <c r="A463" s="54"/>
    </row>
    <row r="464" spans="1:1" x14ac:dyDescent="0.2">
      <c r="A464" s="55"/>
    </row>
    <row r="465" spans="1:1" x14ac:dyDescent="0.2">
      <c r="A465" s="55"/>
    </row>
    <row r="466" spans="1:1" x14ac:dyDescent="0.2">
      <c r="A466" s="46"/>
    </row>
    <row r="467" spans="1:1" x14ac:dyDescent="0.2">
      <c r="A467" s="55"/>
    </row>
  </sheetData>
  <phoneticPr fontId="2" type="noConversion"/>
  <printOptions gridLines="1" gridLinesSet="0"/>
  <pageMargins left="0.25" right="0.2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BU493"/>
  <sheetViews>
    <sheetView topLeftCell="A260" zoomScale="85" workbookViewId="0">
      <selection activeCell="AJ260" sqref="AJ260"/>
    </sheetView>
  </sheetViews>
  <sheetFormatPr defaultColWidth="8.85546875" defaultRowHeight="12.75" x14ac:dyDescent="0.2"/>
  <cols>
    <col min="1" max="1" width="10" customWidth="1"/>
    <col min="2" max="2" width="7.42578125" customWidth="1"/>
    <col min="3" max="3" width="13" hidden="1" customWidth="1"/>
    <col min="4" max="4" width="9.42578125" hidden="1" customWidth="1"/>
    <col min="5" max="5" width="7.42578125" hidden="1" customWidth="1"/>
    <col min="6" max="6" width="8.85546875" hidden="1" customWidth="1"/>
    <col min="7" max="7" width="9.28515625" hidden="1" customWidth="1"/>
    <col min="8" max="8" width="8.85546875" hidden="1" customWidth="1"/>
    <col min="9" max="9" width="7" hidden="1" customWidth="1"/>
    <col min="10" max="12" width="9.140625" hidden="1" customWidth="1"/>
    <col min="13" max="13" width="7.85546875" customWidth="1"/>
    <col min="14" max="14" width="8.140625" customWidth="1"/>
    <col min="16" max="16" width="5.140625" customWidth="1"/>
    <col min="17" max="17" width="6.140625" hidden="1" customWidth="1"/>
    <col min="18" max="18" width="6.42578125" customWidth="1"/>
    <col min="19" max="19" width="6.140625" customWidth="1"/>
    <col min="20" max="20" width="7.42578125" hidden="1" customWidth="1"/>
    <col min="21" max="21" width="7.42578125" customWidth="1"/>
    <col min="22" max="22" width="5.42578125" customWidth="1"/>
    <col min="23" max="23" width="6.42578125" customWidth="1"/>
    <col min="24" max="24" width="7.85546875" customWidth="1"/>
    <col min="25" max="25" width="7.42578125" customWidth="1"/>
    <col min="26" max="26" width="7.7109375" customWidth="1"/>
    <col min="27" max="27" width="8" customWidth="1"/>
    <col min="28" max="28" width="7.140625" customWidth="1"/>
    <col min="29" max="29" width="6.85546875" customWidth="1"/>
    <col min="30" max="30" width="7.28515625" customWidth="1"/>
    <col min="31" max="31" width="6.85546875" customWidth="1"/>
    <col min="35" max="35" width="8" customWidth="1"/>
    <col min="49" max="49" width="0" hidden="1" customWidth="1"/>
    <col min="51" max="51" width="0" hidden="1" customWidth="1"/>
    <col min="53" max="53" width="0" hidden="1" customWidth="1"/>
    <col min="55" max="55" width="0" hidden="1" customWidth="1"/>
    <col min="57" max="57" width="0" hidden="1" customWidth="1"/>
    <col min="59" max="59" width="0" hidden="1" customWidth="1"/>
    <col min="61" max="61" width="0" hidden="1" customWidth="1"/>
    <col min="63" max="63" width="0" hidden="1" customWidth="1"/>
    <col min="65" max="65" width="0" hidden="1" customWidth="1"/>
    <col min="67" max="67" width="0" hidden="1" customWidth="1"/>
    <col min="69" max="69" width="0" hidden="1" customWidth="1"/>
    <col min="71" max="71" width="0" hidden="1" customWidth="1"/>
  </cols>
  <sheetData>
    <row r="1" spans="1:73" s="5" customFormat="1" x14ac:dyDescent="0.2">
      <c r="A1" s="5" t="s">
        <v>90</v>
      </c>
      <c r="B1" s="5" t="s">
        <v>18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139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127</v>
      </c>
      <c r="X1" s="5" t="s">
        <v>14</v>
      </c>
      <c r="AF1" s="5" t="s">
        <v>14</v>
      </c>
    </row>
    <row r="2" spans="1:73" x14ac:dyDescent="0.2">
      <c r="A2" s="17">
        <v>39168</v>
      </c>
      <c r="B2" s="23" t="s">
        <v>17</v>
      </c>
      <c r="C2" s="18" t="s">
        <v>19</v>
      </c>
      <c r="D2" s="18"/>
      <c r="E2" s="24"/>
      <c r="F2" s="24" t="s">
        <v>134</v>
      </c>
      <c r="G2" s="24"/>
      <c r="H2" s="24"/>
      <c r="I2" s="24"/>
      <c r="J2" s="24"/>
      <c r="K2" s="24"/>
      <c r="L2" s="24"/>
      <c r="M2" s="24"/>
      <c r="N2" s="24"/>
      <c r="O2" s="23"/>
      <c r="P2" s="25" t="s">
        <v>134</v>
      </c>
      <c r="Q2" s="24"/>
      <c r="R2" s="24"/>
      <c r="S2" s="24"/>
      <c r="T2" s="23"/>
      <c r="U2" s="18"/>
      <c r="X2">
        <v>1</v>
      </c>
      <c r="Y2">
        <v>2</v>
      </c>
      <c r="Z2">
        <v>3</v>
      </c>
      <c r="AA2">
        <v>5</v>
      </c>
      <c r="AB2">
        <v>6</v>
      </c>
      <c r="AC2">
        <v>7</v>
      </c>
      <c r="AD2">
        <v>9</v>
      </c>
      <c r="AE2">
        <v>12</v>
      </c>
      <c r="AF2">
        <v>13</v>
      </c>
      <c r="AG2">
        <v>14</v>
      </c>
      <c r="AH2">
        <v>15</v>
      </c>
      <c r="AI2" t="s">
        <v>266</v>
      </c>
      <c r="AX2" t="s">
        <v>14</v>
      </c>
      <c r="BN2" t="s">
        <v>14</v>
      </c>
    </row>
    <row r="3" spans="1:73" x14ac:dyDescent="0.2">
      <c r="A3" s="17">
        <v>39182</v>
      </c>
      <c r="B3" s="17"/>
      <c r="C3" s="18"/>
      <c r="D3" s="18" t="s">
        <v>164</v>
      </c>
      <c r="E3" s="24">
        <v>5</v>
      </c>
      <c r="F3" s="24">
        <v>1</v>
      </c>
      <c r="G3" s="24">
        <v>2</v>
      </c>
      <c r="H3" s="24">
        <v>1</v>
      </c>
      <c r="I3" s="24">
        <v>2</v>
      </c>
      <c r="J3" s="24">
        <v>4</v>
      </c>
      <c r="K3" s="24" t="s">
        <v>165</v>
      </c>
      <c r="L3" s="24" t="s">
        <v>156</v>
      </c>
      <c r="M3" s="24" t="s">
        <v>97</v>
      </c>
      <c r="N3" s="24">
        <v>2</v>
      </c>
      <c r="O3" s="23">
        <v>0.08</v>
      </c>
      <c r="P3" s="24">
        <v>11.2</v>
      </c>
      <c r="Q3" s="24">
        <v>5.45</v>
      </c>
      <c r="R3" s="24">
        <v>4.8</v>
      </c>
      <c r="S3" s="24">
        <v>8.2000000000000003E-2</v>
      </c>
      <c r="T3" s="23"/>
      <c r="U3" s="24">
        <v>5.2</v>
      </c>
      <c r="W3" t="s">
        <v>261</v>
      </c>
      <c r="Y3">
        <v>9.7799999999999994</v>
      </c>
      <c r="Z3">
        <v>6.49</v>
      </c>
      <c r="AC3">
        <v>5.28</v>
      </c>
      <c r="AD3">
        <v>9.19</v>
      </c>
      <c r="AE3">
        <v>6.84</v>
      </c>
      <c r="AF3">
        <v>4.3099999999999996</v>
      </c>
      <c r="AG3">
        <v>8.1</v>
      </c>
      <c r="AI3">
        <f>AVERAGE(X3:AH3)</f>
        <v>7.1414285714285715</v>
      </c>
      <c r="AJ3">
        <v>0.1</v>
      </c>
      <c r="AV3" s="18"/>
      <c r="AW3" s="18"/>
      <c r="AX3" s="18">
        <v>1</v>
      </c>
      <c r="AY3" s="18"/>
      <c r="AZ3" s="18">
        <v>2</v>
      </c>
      <c r="BA3" s="18"/>
      <c r="BB3" s="18">
        <v>3</v>
      </c>
      <c r="BC3" s="18"/>
      <c r="BD3" s="18">
        <v>5</v>
      </c>
      <c r="BE3" s="18"/>
      <c r="BF3" s="18">
        <v>6</v>
      </c>
      <c r="BG3" s="18"/>
      <c r="BH3" s="18">
        <v>7</v>
      </c>
      <c r="BI3" s="18"/>
      <c r="BJ3" s="18">
        <v>9</v>
      </c>
      <c r="BK3" s="18"/>
      <c r="BL3" s="18">
        <v>12</v>
      </c>
      <c r="BM3" s="18"/>
      <c r="BN3" s="18">
        <v>13</v>
      </c>
      <c r="BO3" s="18"/>
      <c r="BP3" s="18">
        <v>14</v>
      </c>
      <c r="BR3">
        <v>15</v>
      </c>
      <c r="BT3" t="s">
        <v>266</v>
      </c>
    </row>
    <row r="4" spans="1:73" x14ac:dyDescent="0.2">
      <c r="A4" s="17">
        <v>39196</v>
      </c>
      <c r="B4" s="23"/>
      <c r="C4" s="18"/>
      <c r="D4" s="18"/>
      <c r="E4" s="24">
        <v>5</v>
      </c>
      <c r="F4" s="24">
        <v>1</v>
      </c>
      <c r="G4" s="24">
        <v>2</v>
      </c>
      <c r="H4" s="24">
        <v>1</v>
      </c>
      <c r="I4" s="24">
        <v>1</v>
      </c>
      <c r="J4" s="24" t="s">
        <v>20</v>
      </c>
      <c r="K4" s="24" t="s">
        <v>150</v>
      </c>
      <c r="L4" s="24" t="s">
        <v>162</v>
      </c>
      <c r="M4" s="24" t="s">
        <v>98</v>
      </c>
      <c r="N4" s="24">
        <v>2</v>
      </c>
      <c r="O4" s="23">
        <v>7.0000000000000007E-2</v>
      </c>
      <c r="P4" s="24">
        <v>10.08</v>
      </c>
      <c r="Q4" s="24">
        <v>7.06</v>
      </c>
      <c r="R4" s="24">
        <v>2.2599999999999998</v>
      </c>
      <c r="S4" s="24">
        <v>0.26400000000000001</v>
      </c>
      <c r="T4" s="23"/>
      <c r="U4" s="24">
        <v>20.5</v>
      </c>
      <c r="W4" t="s">
        <v>255</v>
      </c>
      <c r="X4">
        <f>AVERAGE(R3:R4)</f>
        <v>3.53</v>
      </c>
      <c r="Y4">
        <f>AVERAGE(R25:R26)</f>
        <v>9.2899999999999991</v>
      </c>
      <c r="Z4">
        <f>AVERAGE(R47:R48)</f>
        <v>5.6449999999999996</v>
      </c>
      <c r="AA4">
        <f>AVERAGE(R69:R70)</f>
        <v>5.3599999999999994</v>
      </c>
      <c r="AC4">
        <f>AVERAGE(R113:R114)</f>
        <v>4.6850000000000005</v>
      </c>
      <c r="AD4">
        <f>AVERAGE(R157:R158)</f>
        <v>10.399999999999999</v>
      </c>
      <c r="AE4">
        <f>AVERAGE(R179:R180)</f>
        <v>5.18</v>
      </c>
      <c r="AF4">
        <f>AVERAGE(R201:R202)</f>
        <v>4.165</v>
      </c>
      <c r="AG4">
        <f>AVERAGE(R223:R224)</f>
        <v>9.24</v>
      </c>
      <c r="AH4">
        <v>4.9400000000000004</v>
      </c>
      <c r="AI4">
        <f t="shared" ref="AI4:AI12" si="0">AVERAGE(X4:AH4)</f>
        <v>6.2434999999999992</v>
      </c>
      <c r="AJ4">
        <v>0.1</v>
      </c>
      <c r="AV4" t="s">
        <v>261</v>
      </c>
      <c r="AY4">
        <v>9.7799999999999994</v>
      </c>
      <c r="AZ4">
        <f t="shared" ref="AZ4:BB13" si="1">(AY4*0.2258065)</f>
        <v>2.2083875699999997</v>
      </c>
      <c r="BA4">
        <v>6.49</v>
      </c>
      <c r="BB4">
        <f t="shared" si="1"/>
        <v>1.465484185</v>
      </c>
      <c r="BG4">
        <v>5.28</v>
      </c>
      <c r="BH4">
        <f t="shared" ref="BH4:BH13" si="2">(BG4*0.2258065)</f>
        <v>1.1922583200000001</v>
      </c>
      <c r="BI4">
        <v>9.19</v>
      </c>
      <c r="BJ4">
        <f>(BI4*0.2258065)</f>
        <v>2.075161735</v>
      </c>
      <c r="BK4">
        <v>6.84</v>
      </c>
      <c r="BL4">
        <f t="shared" ref="BL4:BL13" si="3">(BK4*0.2258065)</f>
        <v>1.5445164599999999</v>
      </c>
      <c r="BM4">
        <v>4.3099999999999996</v>
      </c>
      <c r="BN4">
        <f t="shared" ref="BN4:BN13" si="4">(BM4*0.2258065)</f>
        <v>0.97322601499999983</v>
      </c>
      <c r="BO4">
        <v>8.1</v>
      </c>
      <c r="BP4">
        <f t="shared" ref="BP4:BP13" si="5">(BO4*0.2258065)</f>
        <v>1.8290326499999998</v>
      </c>
      <c r="BS4">
        <v>7.1414285714285715</v>
      </c>
      <c r="BT4">
        <f t="shared" ref="BT4:BT13" si="6">(BS4*0.2258065)</f>
        <v>1.6125809907142856</v>
      </c>
      <c r="BU4">
        <v>0.1</v>
      </c>
    </row>
    <row r="5" spans="1:73" ht="13.5" customHeight="1" x14ac:dyDescent="0.2">
      <c r="A5" s="17">
        <v>39210</v>
      </c>
      <c r="B5" s="23"/>
      <c r="C5" s="18"/>
      <c r="D5" s="18"/>
      <c r="E5" s="24">
        <v>5</v>
      </c>
      <c r="F5" s="24">
        <v>1</v>
      </c>
      <c r="G5" s="24">
        <v>3</v>
      </c>
      <c r="H5" s="24">
        <v>1</v>
      </c>
      <c r="I5" s="24">
        <v>2</v>
      </c>
      <c r="J5" s="24">
        <v>5</v>
      </c>
      <c r="K5" s="24" t="s">
        <v>153</v>
      </c>
      <c r="L5" s="24" t="s">
        <v>153</v>
      </c>
      <c r="M5" s="24" t="s">
        <v>28</v>
      </c>
      <c r="N5" s="24">
        <v>2</v>
      </c>
      <c r="O5" s="23">
        <v>0.08</v>
      </c>
      <c r="P5" s="18">
        <v>8.66</v>
      </c>
      <c r="Q5" s="18">
        <v>6.54</v>
      </c>
      <c r="R5" s="18">
        <v>6.16</v>
      </c>
      <c r="S5" s="18">
        <v>0.25800000000000001</v>
      </c>
      <c r="T5" s="23"/>
      <c r="U5" s="18">
        <v>6.6</v>
      </c>
      <c r="W5" t="s">
        <v>256</v>
      </c>
      <c r="X5">
        <f>AVERAGE(R5:R6)</f>
        <v>3.94</v>
      </c>
      <c r="Y5">
        <f>AVERAGE(R27)</f>
        <v>9.6300000000000008</v>
      </c>
      <c r="Z5">
        <f>AVERAGE(R49:R50)</f>
        <v>7.3049999999999997</v>
      </c>
      <c r="AA5">
        <f>AVERAGE(R71:R72)</f>
        <v>3.33</v>
      </c>
      <c r="AB5">
        <v>4.3899999999999997</v>
      </c>
      <c r="AC5">
        <v>3.83</v>
      </c>
      <c r="AE5">
        <f>AVERAGE(R181:R182)</f>
        <v>5.1349999999999998</v>
      </c>
      <c r="AF5">
        <v>3.2</v>
      </c>
      <c r="AG5">
        <f>AVERAGE(R225:R226)</f>
        <v>6.8100000000000005</v>
      </c>
      <c r="AH5">
        <f>AVERAGE(R247:R248)</f>
        <v>3.7450000000000001</v>
      </c>
      <c r="AI5">
        <f t="shared" si="0"/>
        <v>5.1315</v>
      </c>
      <c r="AJ5">
        <v>0.1</v>
      </c>
      <c r="AV5" t="s">
        <v>255</v>
      </c>
      <c r="AW5">
        <v>3.53</v>
      </c>
      <c r="AX5">
        <f>(AW5*0.2258065)</f>
        <v>0.79709694499999995</v>
      </c>
      <c r="AY5">
        <v>9.2899999999999991</v>
      </c>
      <c r="AZ5">
        <f t="shared" si="1"/>
        <v>2.0977423849999997</v>
      </c>
      <c r="BA5">
        <v>5.6449999999999996</v>
      </c>
      <c r="BB5">
        <f t="shared" si="1"/>
        <v>1.2746776924999998</v>
      </c>
      <c r="BC5">
        <v>5.36</v>
      </c>
      <c r="BD5">
        <f t="shared" ref="BD5:BD13" si="7">(BC5*0.2258065)</f>
        <v>1.2103228400000001</v>
      </c>
      <c r="BG5">
        <v>4.6849999999999996</v>
      </c>
      <c r="BH5">
        <f t="shared" si="2"/>
        <v>1.0579034525</v>
      </c>
      <c r="BI5">
        <v>10.4</v>
      </c>
      <c r="BJ5">
        <f>(BI5*0.2258065)</f>
        <v>2.3483876000000001</v>
      </c>
      <c r="BK5">
        <v>5.18</v>
      </c>
      <c r="BL5">
        <f t="shared" si="3"/>
        <v>1.16967767</v>
      </c>
      <c r="BM5">
        <v>4.165</v>
      </c>
      <c r="BN5">
        <f t="shared" si="4"/>
        <v>0.94048407249999999</v>
      </c>
      <c r="BO5">
        <v>9.24</v>
      </c>
      <c r="BP5">
        <f t="shared" si="5"/>
        <v>2.0864520600000001</v>
      </c>
      <c r="BQ5">
        <v>4.9400000000000004</v>
      </c>
      <c r="BR5">
        <f t="shared" ref="BR5:BR13" si="8">(BQ5*0.2258065)</f>
        <v>1.1154841100000001</v>
      </c>
      <c r="BS5">
        <v>6.2434999999999992</v>
      </c>
      <c r="BT5">
        <f t="shared" si="6"/>
        <v>1.4098228827499997</v>
      </c>
      <c r="BU5">
        <v>0.1</v>
      </c>
    </row>
    <row r="6" spans="1:73" x14ac:dyDescent="0.2">
      <c r="A6" s="17">
        <v>39224</v>
      </c>
      <c r="B6" s="17"/>
      <c r="C6" s="18"/>
      <c r="D6" s="18"/>
      <c r="E6" s="24">
        <v>5</v>
      </c>
      <c r="F6" s="24">
        <v>1</v>
      </c>
      <c r="G6" s="24">
        <v>1</v>
      </c>
      <c r="H6" s="24">
        <v>1</v>
      </c>
      <c r="I6" s="24">
        <v>2</v>
      </c>
      <c r="J6" s="24">
        <v>1</v>
      </c>
      <c r="K6" s="24" t="s">
        <v>169</v>
      </c>
      <c r="L6" s="24" t="s">
        <v>169</v>
      </c>
      <c r="M6" s="24" t="s">
        <v>97</v>
      </c>
      <c r="N6" s="24">
        <v>2</v>
      </c>
      <c r="O6" s="23">
        <v>0.09</v>
      </c>
      <c r="P6" s="18">
        <v>7.46</v>
      </c>
      <c r="Q6" s="18">
        <v>6.76</v>
      </c>
      <c r="R6" s="18">
        <v>1.72</v>
      </c>
      <c r="S6" s="18">
        <v>0.36799999999999999</v>
      </c>
      <c r="T6" s="18"/>
      <c r="U6" s="18">
        <v>6.9</v>
      </c>
      <c r="W6" t="s">
        <v>257</v>
      </c>
      <c r="X6">
        <f>AVERAGE(R7:R8)</f>
        <v>5.48</v>
      </c>
      <c r="Y6">
        <f>AVERAGE(R29:R30)</f>
        <v>5.44</v>
      </c>
      <c r="Z6">
        <f>AVERAGE(R51:R52)</f>
        <v>8.7149999999999999</v>
      </c>
      <c r="AA6">
        <f>AVERAGE(R73:R74)</f>
        <v>6.4049999999999994</v>
      </c>
      <c r="AC6">
        <f>AVERAGE(R117:R118)</f>
        <v>6.7550000000000008</v>
      </c>
      <c r="AD6">
        <v>6.53</v>
      </c>
      <c r="AE6">
        <f>AVERAGE(R183:R184)</f>
        <v>4.74</v>
      </c>
      <c r="AF6">
        <f>AVERAGE(R205:R206)</f>
        <v>2.9400000000000004</v>
      </c>
      <c r="AG6">
        <f>AVERAGE(R227:R228)</f>
        <v>5.22</v>
      </c>
      <c r="AH6">
        <f>AVERAGE(R249:R250)</f>
        <v>2.3049999999999997</v>
      </c>
      <c r="AI6">
        <f t="shared" si="0"/>
        <v>5.4530000000000003</v>
      </c>
      <c r="AJ6">
        <v>0.1</v>
      </c>
      <c r="AV6" t="s">
        <v>256</v>
      </c>
      <c r="AW6">
        <v>3.94</v>
      </c>
      <c r="AX6">
        <f t="shared" ref="AX6:AX12" si="9">(AW6*0.2258065)</f>
        <v>0.88967761000000001</v>
      </c>
      <c r="AY6">
        <v>9.6300000000000008</v>
      </c>
      <c r="AZ6">
        <f t="shared" si="1"/>
        <v>2.1745165950000001</v>
      </c>
      <c r="BA6">
        <v>7.3049999999999997</v>
      </c>
      <c r="BB6">
        <f t="shared" si="1"/>
        <v>1.6495164824999999</v>
      </c>
      <c r="BC6">
        <v>3.33</v>
      </c>
      <c r="BD6">
        <f t="shared" si="7"/>
        <v>0.75193564499999999</v>
      </c>
      <c r="BE6">
        <v>4.3899999999999997</v>
      </c>
      <c r="BF6">
        <f>(BE6*0.2258065)</f>
        <v>0.99129053499999986</v>
      </c>
      <c r="BG6">
        <v>3.83</v>
      </c>
      <c r="BH6">
        <f t="shared" si="2"/>
        <v>0.864838895</v>
      </c>
      <c r="BK6">
        <v>5.1349999999999998</v>
      </c>
      <c r="BL6">
        <f t="shared" si="3"/>
        <v>1.1595163774999999</v>
      </c>
      <c r="BM6">
        <v>3.2</v>
      </c>
      <c r="BN6">
        <f t="shared" si="4"/>
        <v>0.72258080000000002</v>
      </c>
      <c r="BO6">
        <v>6.81</v>
      </c>
      <c r="BP6">
        <f t="shared" si="5"/>
        <v>1.5377422649999999</v>
      </c>
      <c r="BQ6">
        <v>3.7450000000000001</v>
      </c>
      <c r="BR6">
        <f t="shared" si="8"/>
        <v>0.84564534250000001</v>
      </c>
      <c r="BS6">
        <v>5.1315</v>
      </c>
      <c r="BT6">
        <f t="shared" si="6"/>
        <v>1.15872605475</v>
      </c>
      <c r="BU6">
        <v>0.1</v>
      </c>
    </row>
    <row r="7" spans="1:73" x14ac:dyDescent="0.2">
      <c r="A7" s="17">
        <v>39238</v>
      </c>
      <c r="B7" s="17"/>
      <c r="C7" s="18"/>
      <c r="D7" s="18" t="s">
        <v>89</v>
      </c>
      <c r="E7" s="24">
        <v>5</v>
      </c>
      <c r="F7" s="24">
        <v>1</v>
      </c>
      <c r="G7" s="24">
        <v>2</v>
      </c>
      <c r="H7" s="24">
        <v>5</v>
      </c>
      <c r="I7" s="24">
        <v>3</v>
      </c>
      <c r="J7" s="24">
        <v>7</v>
      </c>
      <c r="K7" s="24" t="s">
        <v>149</v>
      </c>
      <c r="L7" s="24" t="s">
        <v>149</v>
      </c>
      <c r="M7" s="24" t="s">
        <v>97</v>
      </c>
      <c r="N7" s="24">
        <v>2</v>
      </c>
      <c r="O7" s="23">
        <v>7.0000000000000007E-2</v>
      </c>
      <c r="P7" s="18">
        <v>4.67</v>
      </c>
      <c r="Q7" s="18">
        <v>5.94</v>
      </c>
      <c r="R7" s="18">
        <v>2.57</v>
      </c>
      <c r="S7" s="18">
        <v>0.33800000000000002</v>
      </c>
      <c r="T7" s="18"/>
      <c r="U7" s="18">
        <v>12.2</v>
      </c>
      <c r="W7" t="s">
        <v>258</v>
      </c>
      <c r="X7">
        <f>AVERAGE(R9:R11)</f>
        <v>7.8104999999999993</v>
      </c>
      <c r="Y7">
        <f>AVERAGE(R31:R33)</f>
        <v>11.561999999999999</v>
      </c>
      <c r="Z7">
        <f>AVERAGE(R53:R55)</f>
        <v>12.49</v>
      </c>
      <c r="AA7">
        <f>AVERAGE(R76:R77)</f>
        <v>5.0129999999999999</v>
      </c>
      <c r="AB7">
        <f>AVERAGE(R97:R99)</f>
        <v>11.074666666666666</v>
      </c>
      <c r="AC7">
        <f>AVERAGE(R119:R121)</f>
        <v>10.553333333333333</v>
      </c>
      <c r="AD7">
        <f>AVERAGE(R163:R165)</f>
        <v>11.955</v>
      </c>
      <c r="AE7">
        <f>AVERAGE(R185:R187)</f>
        <v>11.68</v>
      </c>
      <c r="AF7">
        <f>AVERAGE(R207:R209)</f>
        <v>8.0233333333333334</v>
      </c>
      <c r="AG7">
        <f>AVERAGE(R229:R231)</f>
        <v>14.135</v>
      </c>
      <c r="AH7">
        <f>AVERAGE(R251:R253)</f>
        <v>8.1120000000000001</v>
      </c>
      <c r="AI7">
        <f t="shared" si="0"/>
        <v>10.218984848484849</v>
      </c>
      <c r="AJ7">
        <v>0.1</v>
      </c>
      <c r="AV7" t="s">
        <v>257</v>
      </c>
      <c r="AW7">
        <v>5.48</v>
      </c>
      <c r="AX7">
        <f t="shared" si="9"/>
        <v>1.2374196200000001</v>
      </c>
      <c r="AY7">
        <v>5.44</v>
      </c>
      <c r="AZ7">
        <f t="shared" si="1"/>
        <v>1.2283873600000002</v>
      </c>
      <c r="BA7">
        <v>8.7149999999999999</v>
      </c>
      <c r="BB7">
        <f t="shared" si="1"/>
        <v>1.9679036475</v>
      </c>
      <c r="BC7">
        <v>6.4050000000000002</v>
      </c>
      <c r="BD7">
        <f t="shared" si="7"/>
        <v>1.4462906325</v>
      </c>
      <c r="BG7">
        <v>6.7549999999999999</v>
      </c>
      <c r="BH7">
        <f t="shared" si="2"/>
        <v>1.5253229074999999</v>
      </c>
      <c r="BI7">
        <v>6.53</v>
      </c>
      <c r="BJ7">
        <f t="shared" ref="BJ7:BJ13" si="10">(BI7*0.2258065)</f>
        <v>1.4745164450000001</v>
      </c>
      <c r="BK7">
        <v>4.74</v>
      </c>
      <c r="BL7">
        <f t="shared" si="3"/>
        <v>1.07032281</v>
      </c>
      <c r="BM7">
        <v>2.94</v>
      </c>
      <c r="BN7">
        <f t="shared" si="4"/>
        <v>0.66387110999999999</v>
      </c>
      <c r="BO7">
        <v>5.22</v>
      </c>
      <c r="BP7">
        <f t="shared" si="5"/>
        <v>1.1787099299999999</v>
      </c>
      <c r="BQ7">
        <v>2.3050000000000002</v>
      </c>
      <c r="BR7">
        <f t="shared" si="8"/>
        <v>0.52048398250000005</v>
      </c>
      <c r="BS7">
        <v>5.4530000000000003</v>
      </c>
      <c r="BT7">
        <f t="shared" si="6"/>
        <v>1.2313228445</v>
      </c>
      <c r="BU7">
        <v>0.1</v>
      </c>
    </row>
    <row r="8" spans="1:73" x14ac:dyDescent="0.2">
      <c r="A8" s="17">
        <v>39252</v>
      </c>
      <c r="B8" s="17"/>
      <c r="C8" s="18"/>
      <c r="D8" s="18" t="s">
        <v>164</v>
      </c>
      <c r="E8" s="24">
        <v>5</v>
      </c>
      <c r="F8" s="24">
        <v>1</v>
      </c>
      <c r="G8" s="24">
        <v>2</v>
      </c>
      <c r="H8" s="24">
        <v>1</v>
      </c>
      <c r="I8" s="24">
        <v>2</v>
      </c>
      <c r="J8" s="24">
        <v>3</v>
      </c>
      <c r="K8" s="24" t="s">
        <v>208</v>
      </c>
      <c r="L8" s="24" t="s">
        <v>150</v>
      </c>
      <c r="M8" s="24" t="s">
        <v>62</v>
      </c>
      <c r="N8" s="24">
        <v>2</v>
      </c>
      <c r="O8" s="23">
        <v>0.08</v>
      </c>
      <c r="P8" s="18">
        <v>6.61</v>
      </c>
      <c r="Q8" s="18">
        <v>6.47</v>
      </c>
      <c r="R8" s="18">
        <v>8.39</v>
      </c>
      <c r="S8" s="18">
        <v>0.35199999999999998</v>
      </c>
      <c r="T8" s="18"/>
      <c r="U8" s="18">
        <v>52.8</v>
      </c>
      <c r="W8" t="s">
        <v>262</v>
      </c>
      <c r="X8">
        <f>AVERAGE(R12:R13)</f>
        <v>0.48599999999999999</v>
      </c>
      <c r="Y8">
        <f>AVERAGE(R34:R35)</f>
        <v>5.1999999999999993</v>
      </c>
      <c r="Z8">
        <f>AVERAGE(R56:R57)</f>
        <v>1.855</v>
      </c>
      <c r="AA8">
        <f>AVERAGE(R78:R79)</f>
        <v>0.24049999999999999</v>
      </c>
      <c r="AB8">
        <v>0.34200000000000003</v>
      </c>
      <c r="AC8">
        <f>AVERAGE(R122:R123)</f>
        <v>0.23749999999999999</v>
      </c>
      <c r="AD8">
        <v>3.26</v>
      </c>
      <c r="AE8">
        <v>2.34</v>
      </c>
      <c r="AF8">
        <f>AVERAGE(R210:R211)</f>
        <v>0.45699999999999996</v>
      </c>
      <c r="AG8">
        <f>AVERAGE(R232:R233)</f>
        <v>5.79</v>
      </c>
      <c r="AH8">
        <f>AVERAGE(R254:R255)</f>
        <v>0.32050000000000001</v>
      </c>
      <c r="AI8">
        <f t="shared" si="0"/>
        <v>1.8662272727272724</v>
      </c>
      <c r="AJ8">
        <v>0.1</v>
      </c>
      <c r="AV8" t="s">
        <v>258</v>
      </c>
      <c r="AW8">
        <v>7.8104999999999993</v>
      </c>
      <c r="AX8">
        <f t="shared" si="9"/>
        <v>1.7636616682499997</v>
      </c>
      <c r="AY8">
        <v>11.561999999999999</v>
      </c>
      <c r="AZ8">
        <f t="shared" si="1"/>
        <v>2.6107747529999998</v>
      </c>
      <c r="BA8">
        <v>12.49</v>
      </c>
      <c r="BB8">
        <f t="shared" si="1"/>
        <v>2.8203231849999999</v>
      </c>
      <c r="BC8">
        <v>5.0129999999999999</v>
      </c>
      <c r="BD8">
        <f t="shared" si="7"/>
        <v>1.1319679844999999</v>
      </c>
      <c r="BE8">
        <v>11.074666666666666</v>
      </c>
      <c r="BF8">
        <f>(BE8*0.2258065)</f>
        <v>2.5007317186666662</v>
      </c>
      <c r="BG8">
        <v>10.553333333333333</v>
      </c>
      <c r="BH8">
        <f t="shared" si="2"/>
        <v>2.3830112633333331</v>
      </c>
      <c r="BI8">
        <v>11.955</v>
      </c>
      <c r="BJ8">
        <f t="shared" si="10"/>
        <v>2.6995167074999999</v>
      </c>
      <c r="BK8">
        <v>11.68</v>
      </c>
      <c r="BL8">
        <f t="shared" si="3"/>
        <v>2.6374199199999997</v>
      </c>
      <c r="BM8">
        <v>8.0233333333333334</v>
      </c>
      <c r="BN8">
        <f t="shared" si="4"/>
        <v>1.8117208183333333</v>
      </c>
      <c r="BO8">
        <v>14.135</v>
      </c>
      <c r="BP8">
        <f t="shared" si="5"/>
        <v>3.1917748774999999</v>
      </c>
      <c r="BQ8">
        <v>8.1120000000000001</v>
      </c>
      <c r="BR8">
        <f t="shared" si="8"/>
        <v>1.831742328</v>
      </c>
      <c r="BS8">
        <v>10.218984848484849</v>
      </c>
      <c r="BT8">
        <f t="shared" si="6"/>
        <v>2.3075132021893943</v>
      </c>
      <c r="BU8">
        <v>0.1</v>
      </c>
    </row>
    <row r="9" spans="1:73" x14ac:dyDescent="0.2">
      <c r="A9" s="17">
        <v>39268</v>
      </c>
      <c r="B9" s="17"/>
      <c r="C9" s="18"/>
      <c r="D9" s="18" t="s">
        <v>89</v>
      </c>
      <c r="E9" s="24">
        <v>5</v>
      </c>
      <c r="F9" s="24">
        <v>1</v>
      </c>
      <c r="G9" s="24">
        <v>2</v>
      </c>
      <c r="H9" s="24">
        <v>2</v>
      </c>
      <c r="I9" s="24">
        <v>3</v>
      </c>
      <c r="J9" s="24">
        <v>6</v>
      </c>
      <c r="K9" s="24" t="s">
        <v>142</v>
      </c>
      <c r="L9" s="24" t="s">
        <v>187</v>
      </c>
      <c r="M9" s="24" t="s">
        <v>62</v>
      </c>
      <c r="N9" s="24">
        <v>2</v>
      </c>
      <c r="O9" s="23">
        <v>0.09</v>
      </c>
      <c r="P9" s="18">
        <v>5.6</v>
      </c>
      <c r="Q9" s="18">
        <v>6.83</v>
      </c>
      <c r="R9" s="18">
        <v>15.2</v>
      </c>
      <c r="S9" s="18">
        <v>0.66600000000000004</v>
      </c>
      <c r="T9" s="18"/>
      <c r="U9" s="18">
        <v>59.4</v>
      </c>
      <c r="W9" t="s">
        <v>259</v>
      </c>
      <c r="X9">
        <f>AVERAGE(R14:R15)</f>
        <v>0.84499999999999997</v>
      </c>
      <c r="Y9">
        <f>AVERAGE(R36)</f>
        <v>3.36</v>
      </c>
      <c r="Z9">
        <f>AVERAGE(R58:R59)</f>
        <v>1.3109999999999999</v>
      </c>
      <c r="AA9">
        <f>AVERAGE(R80:R81)</f>
        <v>0.28399999999999997</v>
      </c>
      <c r="AB9">
        <v>0.45</v>
      </c>
      <c r="AC9">
        <f>AVERAGE(R124:R125)</f>
        <v>0.23400000000000001</v>
      </c>
      <c r="AD9">
        <v>2.41</v>
      </c>
      <c r="AE9">
        <v>2.39</v>
      </c>
      <c r="AF9" s="35">
        <v>6.4000000000000001E-2</v>
      </c>
      <c r="AG9">
        <f>AVERAGE(R232:R233)</f>
        <v>5.79</v>
      </c>
      <c r="AH9">
        <f>AVERAGE(R256:R257)</f>
        <v>0.19950000000000001</v>
      </c>
      <c r="AI9">
        <f t="shared" si="0"/>
        <v>1.5761363636363639</v>
      </c>
      <c r="AJ9">
        <v>0.1</v>
      </c>
      <c r="AV9" t="s">
        <v>262</v>
      </c>
      <c r="AW9">
        <v>0.48599999999999999</v>
      </c>
      <c r="AX9">
        <f t="shared" si="9"/>
        <v>0.109741959</v>
      </c>
      <c r="AY9">
        <v>5.2</v>
      </c>
      <c r="AZ9">
        <f t="shared" si="1"/>
        <v>1.1741938000000001</v>
      </c>
      <c r="BA9">
        <v>1.855</v>
      </c>
      <c r="BB9">
        <f t="shared" si="1"/>
        <v>0.41887105749999998</v>
      </c>
      <c r="BC9">
        <v>0.24049999999999999</v>
      </c>
      <c r="BD9" s="35">
        <f t="shared" si="7"/>
        <v>5.4306463249999999E-2</v>
      </c>
      <c r="BE9">
        <v>0.34200000000000003</v>
      </c>
      <c r="BF9" s="35">
        <f>(BE9*0.2258065)</f>
        <v>7.7225822999999999E-2</v>
      </c>
      <c r="BG9">
        <v>0.23749999999999999</v>
      </c>
      <c r="BH9" s="35">
        <f t="shared" si="2"/>
        <v>5.3629043749999994E-2</v>
      </c>
      <c r="BI9">
        <v>3.26</v>
      </c>
      <c r="BJ9">
        <f t="shared" si="10"/>
        <v>0.73612918999999988</v>
      </c>
      <c r="BK9">
        <v>2.34</v>
      </c>
      <c r="BL9">
        <f t="shared" si="3"/>
        <v>0.52838721</v>
      </c>
      <c r="BM9">
        <v>0.45699999999999996</v>
      </c>
      <c r="BN9" s="35">
        <f t="shared" si="4"/>
        <v>0.10319357049999998</v>
      </c>
      <c r="BO9">
        <v>5.79</v>
      </c>
      <c r="BP9">
        <f t="shared" si="5"/>
        <v>1.307419635</v>
      </c>
      <c r="BQ9">
        <v>0.32050000000000001</v>
      </c>
      <c r="BR9" s="35">
        <f t="shared" si="8"/>
        <v>7.2370983249999993E-2</v>
      </c>
      <c r="BS9">
        <v>1.8662272727272724</v>
      </c>
      <c r="BT9">
        <f t="shared" si="6"/>
        <v>0.42140624865909082</v>
      </c>
      <c r="BU9">
        <v>0.1</v>
      </c>
    </row>
    <row r="10" spans="1:73" x14ac:dyDescent="0.2">
      <c r="A10" s="17">
        <v>39282</v>
      </c>
      <c r="B10" s="17"/>
      <c r="C10" s="18"/>
      <c r="D10" s="18" t="s">
        <v>164</v>
      </c>
      <c r="E10" s="24">
        <v>5</v>
      </c>
      <c r="F10" s="24">
        <v>1</v>
      </c>
      <c r="G10" s="24">
        <v>2</v>
      </c>
      <c r="H10" s="24">
        <v>1</v>
      </c>
      <c r="I10" s="24">
        <v>1</v>
      </c>
      <c r="J10" s="24" t="s">
        <v>20</v>
      </c>
      <c r="K10" s="24" t="s">
        <v>208</v>
      </c>
      <c r="L10" s="24" t="s">
        <v>208</v>
      </c>
      <c r="M10" s="24" t="s">
        <v>62</v>
      </c>
      <c r="N10" s="24">
        <v>2</v>
      </c>
      <c r="O10" s="23">
        <v>0.1</v>
      </c>
      <c r="P10" s="18">
        <v>9.92</v>
      </c>
      <c r="Q10" s="18">
        <v>6.53</v>
      </c>
      <c r="R10" s="18"/>
      <c r="S10" s="18">
        <v>1.1000000000000001</v>
      </c>
      <c r="T10" s="18"/>
      <c r="U10" s="18">
        <v>47.2</v>
      </c>
      <c r="W10" t="s">
        <v>260</v>
      </c>
      <c r="X10" s="35">
        <f>AVERAGE(R16:R17)</f>
        <v>6.2550000000000008E-2</v>
      </c>
      <c r="Y10">
        <v>5.48</v>
      </c>
      <c r="Z10">
        <f>AVERAGE(R60:R61)</f>
        <v>3.21</v>
      </c>
      <c r="AA10" s="35">
        <f>AVERAGE(R82:R83)</f>
        <v>3.8800000000000001E-2</v>
      </c>
      <c r="AC10">
        <f>AVERAGE(R126:R127)</f>
        <v>0.1938</v>
      </c>
      <c r="AD10">
        <f>AVERAGE(R170:R171)</f>
        <v>2.9844999999999997</v>
      </c>
      <c r="AE10">
        <f>AVERAGE(R192:R193)</f>
        <v>1.4435</v>
      </c>
      <c r="AF10">
        <f>AVERAGE(R214:R215)</f>
        <v>0.11635000000000001</v>
      </c>
      <c r="AG10">
        <f>AVERAGE(R236:R237)</f>
        <v>2.1835</v>
      </c>
      <c r="AH10" s="35">
        <f>AVERAGE(R258:R259)</f>
        <v>4.4150000000000002E-2</v>
      </c>
      <c r="AI10">
        <f t="shared" si="0"/>
        <v>1.575715</v>
      </c>
      <c r="AJ10">
        <v>0.1</v>
      </c>
      <c r="AV10" t="s">
        <v>259</v>
      </c>
      <c r="AW10">
        <v>0.84499999999999997</v>
      </c>
      <c r="AX10">
        <f t="shared" si="9"/>
        <v>0.19080649249999998</v>
      </c>
      <c r="AY10">
        <v>3.36</v>
      </c>
      <c r="AZ10">
        <f t="shared" si="1"/>
        <v>0.75870983999999997</v>
      </c>
      <c r="BA10">
        <v>1.3109999999999999</v>
      </c>
      <c r="BB10">
        <f t="shared" si="1"/>
        <v>0.29603232149999997</v>
      </c>
      <c r="BC10">
        <v>0.28399999999999997</v>
      </c>
      <c r="BD10" s="35">
        <f t="shared" si="7"/>
        <v>6.4129045999999995E-2</v>
      </c>
      <c r="BE10">
        <v>0.45</v>
      </c>
      <c r="BF10" s="35">
        <f>(BE10*0.2258065)</f>
        <v>0.10161292499999999</v>
      </c>
      <c r="BG10">
        <v>0.23400000000000001</v>
      </c>
      <c r="BH10" s="35">
        <f t="shared" si="2"/>
        <v>5.2838720999999998E-2</v>
      </c>
      <c r="BI10">
        <v>2.41</v>
      </c>
      <c r="BJ10">
        <f t="shared" si="10"/>
        <v>0.54419366499999999</v>
      </c>
      <c r="BK10">
        <v>2.39</v>
      </c>
      <c r="BL10">
        <f t="shared" si="3"/>
        <v>0.53967753500000004</v>
      </c>
      <c r="BM10">
        <v>6.4000000000000001E-2</v>
      </c>
      <c r="BN10" s="35">
        <f t="shared" si="4"/>
        <v>1.4451616E-2</v>
      </c>
      <c r="BO10">
        <v>5.79</v>
      </c>
      <c r="BP10">
        <f t="shared" si="5"/>
        <v>1.307419635</v>
      </c>
      <c r="BQ10">
        <v>0.19950000000000001</v>
      </c>
      <c r="BR10" s="35">
        <f t="shared" si="8"/>
        <v>4.5048396750000004E-2</v>
      </c>
      <c r="BS10">
        <v>1.5761363636363639</v>
      </c>
      <c r="BT10">
        <f t="shared" si="6"/>
        <v>0.35590183579545459</v>
      </c>
      <c r="BU10">
        <v>0.1</v>
      </c>
    </row>
    <row r="11" spans="1:73" x14ac:dyDescent="0.2">
      <c r="A11" s="17">
        <v>39294</v>
      </c>
      <c r="B11" s="17"/>
      <c r="C11" s="18"/>
      <c r="D11" s="18"/>
      <c r="E11" s="24">
        <v>5</v>
      </c>
      <c r="F11" s="24">
        <v>1</v>
      </c>
      <c r="G11" s="24">
        <v>2</v>
      </c>
      <c r="H11" s="24">
        <v>3</v>
      </c>
      <c r="I11" s="24">
        <v>1</v>
      </c>
      <c r="J11" s="24" t="s">
        <v>20</v>
      </c>
      <c r="K11" s="24" t="s">
        <v>151</v>
      </c>
      <c r="L11" s="24" t="s">
        <v>150</v>
      </c>
      <c r="M11" s="24" t="s">
        <v>230</v>
      </c>
      <c r="N11" s="24">
        <v>2</v>
      </c>
      <c r="O11" s="23">
        <v>0.08</v>
      </c>
      <c r="P11" s="18">
        <v>6.81</v>
      </c>
      <c r="Q11" s="18">
        <v>6.29</v>
      </c>
      <c r="R11" s="18">
        <v>0.42099999999999999</v>
      </c>
      <c r="S11" s="18">
        <v>1.304</v>
      </c>
      <c r="T11" s="18"/>
      <c r="U11" s="18">
        <v>66.099999999999994</v>
      </c>
      <c r="W11" t="s">
        <v>263</v>
      </c>
      <c r="X11">
        <f>AVERAGE(R18:R19)</f>
        <v>0.12725</v>
      </c>
      <c r="Y11">
        <f>AVERAGE(R40)</f>
        <v>2.5299999999999998</v>
      </c>
      <c r="Z11" s="35">
        <v>2.3E-3</v>
      </c>
      <c r="AA11" s="35">
        <v>3.5000000000000003E-2</v>
      </c>
      <c r="AC11" s="35">
        <f>AVERAGE(R128:R129)</f>
        <v>4.8399999999999999E-2</v>
      </c>
      <c r="AD11">
        <f>AVERAGE(R172:R173)</f>
        <v>0.14629999999999999</v>
      </c>
      <c r="AE11">
        <f>AVERAGE(R194:R195)</f>
        <v>0.85185</v>
      </c>
      <c r="AF11" s="35">
        <f>AVERAGE(R216:R217)</f>
        <v>8.0649999999999999E-2</v>
      </c>
      <c r="AG11">
        <f>AVERAGE(R238:R239)</f>
        <v>0.52810000000000001</v>
      </c>
      <c r="AH11" s="35">
        <f>AVERAGE(R260:R261)</f>
        <v>5.8049999999999997E-2</v>
      </c>
      <c r="AI11">
        <f t="shared" si="0"/>
        <v>0.44078999999999996</v>
      </c>
      <c r="AJ11">
        <v>0.1</v>
      </c>
      <c r="AV11" t="s">
        <v>260</v>
      </c>
      <c r="AW11">
        <v>6.2550000000000008E-2</v>
      </c>
      <c r="AX11" s="35">
        <f t="shared" si="9"/>
        <v>1.4124196575000001E-2</v>
      </c>
      <c r="AY11">
        <v>5.48</v>
      </c>
      <c r="AZ11">
        <f t="shared" si="1"/>
        <v>1.2374196200000001</v>
      </c>
      <c r="BA11">
        <v>3.21</v>
      </c>
      <c r="BB11">
        <f t="shared" si="1"/>
        <v>0.72483886499999994</v>
      </c>
      <c r="BC11">
        <v>3.8800000000000001E-2</v>
      </c>
      <c r="BD11" s="35">
        <f t="shared" si="7"/>
        <v>8.7612921999999996E-3</v>
      </c>
      <c r="BG11">
        <v>0.1938</v>
      </c>
      <c r="BH11" s="35">
        <f t="shared" si="2"/>
        <v>4.3761299699999999E-2</v>
      </c>
      <c r="BI11">
        <v>2.9844999999999997</v>
      </c>
      <c r="BJ11">
        <f t="shared" si="10"/>
        <v>0.67391949924999994</v>
      </c>
      <c r="BK11">
        <v>1.4435</v>
      </c>
      <c r="BL11">
        <f t="shared" si="3"/>
        <v>0.32595168274999997</v>
      </c>
      <c r="BM11">
        <v>0.11635000000000001</v>
      </c>
      <c r="BN11" s="35">
        <f t="shared" si="4"/>
        <v>2.6272586275000002E-2</v>
      </c>
      <c r="BO11">
        <v>2.1835</v>
      </c>
      <c r="BP11">
        <f t="shared" si="5"/>
        <v>0.49304849275000001</v>
      </c>
      <c r="BQ11">
        <v>4.4150000000000002E-2</v>
      </c>
      <c r="BR11" s="35">
        <f t="shared" si="8"/>
        <v>9.9693569749999995E-3</v>
      </c>
      <c r="BS11">
        <v>1.575715</v>
      </c>
      <c r="BT11">
        <f t="shared" si="6"/>
        <v>0.35580668914749997</v>
      </c>
      <c r="BU11">
        <v>0.1</v>
      </c>
    </row>
    <row r="12" spans="1:73" x14ac:dyDescent="0.2">
      <c r="A12" s="17">
        <v>39308</v>
      </c>
      <c r="B12" s="17"/>
      <c r="C12" s="18"/>
      <c r="D12" s="18" t="s">
        <v>89</v>
      </c>
      <c r="E12" s="24">
        <v>5</v>
      </c>
      <c r="F12" s="24">
        <v>1</v>
      </c>
      <c r="G12" s="24">
        <v>1</v>
      </c>
      <c r="H12" s="24">
        <v>2</v>
      </c>
      <c r="I12" s="24">
        <v>2</v>
      </c>
      <c r="J12" s="24">
        <v>2</v>
      </c>
      <c r="K12" s="24" t="s">
        <v>142</v>
      </c>
      <c r="L12" s="24" t="s">
        <v>150</v>
      </c>
      <c r="M12" s="24" t="s">
        <v>234</v>
      </c>
      <c r="N12" s="24">
        <v>2</v>
      </c>
      <c r="O12" s="23">
        <v>0.08</v>
      </c>
      <c r="P12" s="18">
        <v>8.75</v>
      </c>
      <c r="Q12" s="18">
        <v>5.95</v>
      </c>
      <c r="R12" s="18">
        <v>0.48</v>
      </c>
      <c r="S12" s="18">
        <v>0.98499999999999999</v>
      </c>
      <c r="T12" s="18"/>
      <c r="U12" s="18">
        <v>66.7</v>
      </c>
      <c r="W12" t="s">
        <v>264</v>
      </c>
      <c r="Y12" s="35">
        <v>1.21E-2</v>
      </c>
      <c r="Z12" s="35">
        <v>7.7999999999999996E-3</v>
      </c>
      <c r="AA12" s="35">
        <v>2.1999999999999999E-2</v>
      </c>
      <c r="AC12" s="35">
        <v>1.9599999999999999E-2</v>
      </c>
      <c r="AD12" s="35">
        <v>9.4E-2</v>
      </c>
      <c r="AE12" s="35">
        <v>1.0999999999999999E-2</v>
      </c>
      <c r="AF12" s="35">
        <v>3.4000000000000002E-2</v>
      </c>
      <c r="AG12" s="35">
        <v>1.9E-2</v>
      </c>
      <c r="AH12" s="35">
        <v>2.5000000000000001E-2</v>
      </c>
      <c r="AI12">
        <f t="shared" si="0"/>
        <v>2.7166666666666665E-2</v>
      </c>
      <c r="AJ12">
        <v>0.1</v>
      </c>
      <c r="AV12" t="s">
        <v>263</v>
      </c>
      <c r="AW12">
        <v>0.12725</v>
      </c>
      <c r="AX12" s="35">
        <f t="shared" si="9"/>
        <v>2.8733877124999998E-2</v>
      </c>
      <c r="AY12">
        <v>2.5299999999999998</v>
      </c>
      <c r="AZ12">
        <f t="shared" si="1"/>
        <v>0.57129044499999992</v>
      </c>
      <c r="BA12">
        <v>2.3E-3</v>
      </c>
      <c r="BB12" s="35">
        <f t="shared" si="1"/>
        <v>5.1935494999999997E-4</v>
      </c>
      <c r="BC12" s="35">
        <v>3.5000000000000003E-2</v>
      </c>
      <c r="BD12" s="35">
        <f t="shared" si="7"/>
        <v>7.9032275000000003E-3</v>
      </c>
      <c r="BG12">
        <v>4.8399999999999999E-2</v>
      </c>
      <c r="BH12" s="35">
        <f t="shared" si="2"/>
        <v>1.09290346E-2</v>
      </c>
      <c r="BI12">
        <v>0.14629999999999999</v>
      </c>
      <c r="BJ12" s="35">
        <f t="shared" si="10"/>
        <v>3.3035490949999996E-2</v>
      </c>
      <c r="BK12">
        <v>0.85185</v>
      </c>
      <c r="BL12">
        <f t="shared" si="3"/>
        <v>0.192353267025</v>
      </c>
      <c r="BM12">
        <v>8.0649999999999999E-2</v>
      </c>
      <c r="BN12" s="35">
        <f t="shared" si="4"/>
        <v>1.8211294225000001E-2</v>
      </c>
      <c r="BO12">
        <v>0.52810000000000001</v>
      </c>
      <c r="BP12">
        <f t="shared" si="5"/>
        <v>0.11924841265</v>
      </c>
      <c r="BQ12">
        <v>5.8049999999999997E-2</v>
      </c>
      <c r="BR12" s="35">
        <f t="shared" si="8"/>
        <v>1.3108067324999998E-2</v>
      </c>
      <c r="BS12">
        <v>0.44078999999999996</v>
      </c>
      <c r="BT12">
        <f t="shared" si="6"/>
        <v>9.9533247134999989E-2</v>
      </c>
      <c r="BU12">
        <v>0.1</v>
      </c>
    </row>
    <row r="13" spans="1:73" x14ac:dyDescent="0.2">
      <c r="A13" s="17">
        <v>39322</v>
      </c>
      <c r="B13" s="17"/>
      <c r="C13" s="18"/>
      <c r="D13" s="18" t="s">
        <v>164</v>
      </c>
      <c r="E13" s="24">
        <v>5</v>
      </c>
      <c r="F13" s="24">
        <v>1</v>
      </c>
      <c r="G13" s="24">
        <v>1</v>
      </c>
      <c r="H13" s="24">
        <v>1</v>
      </c>
      <c r="I13" s="24">
        <v>1</v>
      </c>
      <c r="J13" s="24" t="s">
        <v>20</v>
      </c>
      <c r="K13" s="24" t="s">
        <v>149</v>
      </c>
      <c r="L13" s="24" t="s">
        <v>140</v>
      </c>
      <c r="M13" s="24" t="s">
        <v>154</v>
      </c>
      <c r="N13" s="24">
        <v>2</v>
      </c>
      <c r="O13" s="23">
        <v>7.0000000000000007E-2</v>
      </c>
      <c r="P13" s="18">
        <v>5.88</v>
      </c>
      <c r="Q13" s="18">
        <v>8.42</v>
      </c>
      <c r="R13" s="18">
        <v>0.49199999999999999</v>
      </c>
      <c r="S13" s="18">
        <v>0.62</v>
      </c>
      <c r="T13" s="18"/>
      <c r="U13" s="18">
        <v>86</v>
      </c>
      <c r="AV13" t="s">
        <v>264</v>
      </c>
      <c r="AY13">
        <v>1.21E-2</v>
      </c>
      <c r="AZ13" s="35">
        <f t="shared" si="1"/>
        <v>2.73225865E-3</v>
      </c>
      <c r="BA13" s="35">
        <v>7.7999999999999996E-3</v>
      </c>
      <c r="BB13" s="35">
        <f t="shared" si="1"/>
        <v>1.7612906999999998E-3</v>
      </c>
      <c r="BC13" s="35">
        <v>2.1999999999999999E-2</v>
      </c>
      <c r="BD13" s="35">
        <f t="shared" si="7"/>
        <v>4.9677429999999993E-3</v>
      </c>
      <c r="BG13">
        <v>1.9599999999999999E-2</v>
      </c>
      <c r="BH13" s="35">
        <f t="shared" si="2"/>
        <v>4.4258073999999996E-3</v>
      </c>
      <c r="BI13">
        <v>9.4E-2</v>
      </c>
      <c r="BJ13" s="35">
        <f t="shared" si="10"/>
        <v>2.1225811000000001E-2</v>
      </c>
      <c r="BK13">
        <v>1.0999999999999999E-2</v>
      </c>
      <c r="BL13" s="35">
        <f t="shared" si="3"/>
        <v>2.4838714999999996E-3</v>
      </c>
      <c r="BM13" s="35">
        <v>3.4000000000000002E-2</v>
      </c>
      <c r="BN13" s="35">
        <f t="shared" si="4"/>
        <v>7.6774210000000002E-3</v>
      </c>
      <c r="BO13" s="35">
        <v>1.9E-2</v>
      </c>
      <c r="BP13" s="35">
        <f t="shared" si="5"/>
        <v>4.2903235000000001E-3</v>
      </c>
      <c r="BQ13" s="35">
        <v>2.5000000000000001E-2</v>
      </c>
      <c r="BR13" s="35">
        <f t="shared" si="8"/>
        <v>5.6451625000000002E-3</v>
      </c>
      <c r="BS13">
        <v>2.7166666666666665E-2</v>
      </c>
      <c r="BT13">
        <f t="shared" si="6"/>
        <v>6.1344099166666666E-3</v>
      </c>
      <c r="BU13">
        <v>0.1</v>
      </c>
    </row>
    <row r="14" spans="1:73" x14ac:dyDescent="0.2">
      <c r="A14" s="17">
        <v>39336</v>
      </c>
      <c r="B14" s="17"/>
      <c r="C14" s="18"/>
      <c r="D14" s="18"/>
      <c r="E14" s="24">
        <v>5</v>
      </c>
      <c r="F14" s="24">
        <v>2</v>
      </c>
      <c r="G14" s="24">
        <v>2</v>
      </c>
      <c r="H14" s="24">
        <v>2</v>
      </c>
      <c r="I14" s="24">
        <v>2</v>
      </c>
      <c r="J14" s="24">
        <v>7</v>
      </c>
      <c r="K14" s="24" t="s">
        <v>208</v>
      </c>
      <c r="L14" s="24" t="s">
        <v>150</v>
      </c>
      <c r="M14" s="24" t="s">
        <v>234</v>
      </c>
      <c r="N14" s="24">
        <v>2</v>
      </c>
      <c r="O14" s="23">
        <v>0.08</v>
      </c>
      <c r="P14" s="18">
        <v>8.9</v>
      </c>
      <c r="Q14" s="18">
        <v>6.76</v>
      </c>
      <c r="R14" s="18">
        <v>0.51100000000000001</v>
      </c>
      <c r="S14" s="18">
        <v>1.1279999999999999</v>
      </c>
      <c r="T14" s="18"/>
      <c r="U14" s="18">
        <v>58</v>
      </c>
      <c r="X14" t="s">
        <v>15</v>
      </c>
      <c r="AF14" t="s">
        <v>15</v>
      </c>
    </row>
    <row r="15" spans="1:73" x14ac:dyDescent="0.2">
      <c r="A15" s="17">
        <v>39350</v>
      </c>
      <c r="B15" s="17"/>
      <c r="C15" s="18"/>
      <c r="D15" s="18" t="s">
        <v>89</v>
      </c>
      <c r="E15" s="24">
        <v>5</v>
      </c>
      <c r="F15" s="24">
        <v>1</v>
      </c>
      <c r="G15" s="24">
        <v>1</v>
      </c>
      <c r="H15" s="24">
        <v>1</v>
      </c>
      <c r="I15" s="24">
        <v>1</v>
      </c>
      <c r="J15" s="24" t="s">
        <v>20</v>
      </c>
      <c r="K15" s="24" t="s">
        <v>149</v>
      </c>
      <c r="L15" s="24" t="s">
        <v>169</v>
      </c>
      <c r="M15" s="24" t="s">
        <v>241</v>
      </c>
      <c r="N15" s="24">
        <v>2</v>
      </c>
      <c r="O15" s="23">
        <v>0.09</v>
      </c>
      <c r="P15" s="24" t="s">
        <v>20</v>
      </c>
      <c r="Q15" s="18">
        <v>6.36</v>
      </c>
      <c r="R15" s="18">
        <v>1.179</v>
      </c>
      <c r="S15" s="18">
        <v>5.2999999999999999E-2</v>
      </c>
      <c r="T15" s="18"/>
      <c r="U15" s="18">
        <v>78.599999999999994</v>
      </c>
      <c r="X15">
        <v>1</v>
      </c>
      <c r="Y15">
        <v>2</v>
      </c>
      <c r="Z15">
        <v>3</v>
      </c>
      <c r="AA15">
        <v>5</v>
      </c>
      <c r="AB15">
        <v>6</v>
      </c>
      <c r="AC15">
        <v>7</v>
      </c>
      <c r="AD15">
        <v>9</v>
      </c>
      <c r="AE15">
        <v>12</v>
      </c>
      <c r="AF15">
        <v>13</v>
      </c>
      <c r="AG15">
        <v>14</v>
      </c>
      <c r="AH15">
        <v>15</v>
      </c>
      <c r="AX15" t="s">
        <v>15</v>
      </c>
      <c r="BN15" t="s">
        <v>15</v>
      </c>
    </row>
    <row r="16" spans="1:73" x14ac:dyDescent="0.2">
      <c r="A16" s="17">
        <v>39364</v>
      </c>
      <c r="B16" s="17"/>
      <c r="C16" s="18"/>
      <c r="D16" s="18" t="s">
        <v>164</v>
      </c>
      <c r="E16" s="24">
        <v>5</v>
      </c>
      <c r="F16" s="24">
        <v>1</v>
      </c>
      <c r="G16" s="24">
        <v>2</v>
      </c>
      <c r="H16" s="24"/>
      <c r="I16" s="24">
        <v>1</v>
      </c>
      <c r="J16" s="24" t="s">
        <v>20</v>
      </c>
      <c r="K16" s="24" t="s">
        <v>150</v>
      </c>
      <c r="L16" s="24" t="s">
        <v>149</v>
      </c>
      <c r="M16" s="24" t="s">
        <v>241</v>
      </c>
      <c r="N16" s="24">
        <v>1</v>
      </c>
      <c r="O16" s="23">
        <v>0.1</v>
      </c>
      <c r="P16" s="24">
        <v>9.58</v>
      </c>
      <c r="Q16" s="24">
        <v>6.04</v>
      </c>
      <c r="R16" s="24">
        <v>2.41E-2</v>
      </c>
      <c r="S16" s="24">
        <v>1.7070000000000001</v>
      </c>
      <c r="T16" s="18"/>
      <c r="U16" s="18">
        <v>118</v>
      </c>
      <c r="W16" t="s">
        <v>261</v>
      </c>
      <c r="Y16">
        <v>0.315</v>
      </c>
      <c r="Z16">
        <v>0.151</v>
      </c>
      <c r="AC16">
        <v>0.104</v>
      </c>
      <c r="AD16">
        <v>0.20399999999999999</v>
      </c>
      <c r="AE16">
        <v>0.16300000000000001</v>
      </c>
      <c r="AF16">
        <v>0.14099999999999999</v>
      </c>
      <c r="AG16">
        <v>0.23300000000000001</v>
      </c>
      <c r="AI16">
        <f t="shared" ref="AI16:AI25" si="11">AVERAGE(X16:AH16)</f>
        <v>0.18728571428571428</v>
      </c>
      <c r="AJ16">
        <v>0.05</v>
      </c>
      <c r="AX16">
        <v>1</v>
      </c>
      <c r="AZ16">
        <v>2</v>
      </c>
      <c r="BB16">
        <v>3</v>
      </c>
      <c r="BD16">
        <v>5</v>
      </c>
      <c r="BF16">
        <v>6</v>
      </c>
      <c r="BH16">
        <v>7</v>
      </c>
      <c r="BJ16">
        <v>9</v>
      </c>
      <c r="BL16">
        <v>12</v>
      </c>
      <c r="BN16">
        <v>13</v>
      </c>
      <c r="BP16">
        <v>14</v>
      </c>
      <c r="BR16">
        <v>15</v>
      </c>
    </row>
    <row r="17" spans="1:73" x14ac:dyDescent="0.2">
      <c r="A17" s="17">
        <v>39378</v>
      </c>
      <c r="B17" s="17"/>
      <c r="C17" s="18"/>
      <c r="D17" s="18"/>
      <c r="E17" s="24">
        <v>5</v>
      </c>
      <c r="F17" s="24">
        <v>2</v>
      </c>
      <c r="G17" s="24">
        <v>2</v>
      </c>
      <c r="H17" s="24">
        <v>1</v>
      </c>
      <c r="I17" s="24">
        <v>2</v>
      </c>
      <c r="J17" s="24">
        <v>1</v>
      </c>
      <c r="K17" s="24" t="s">
        <v>169</v>
      </c>
      <c r="L17" s="24" t="s">
        <v>169</v>
      </c>
      <c r="M17" s="24" t="s">
        <v>246</v>
      </c>
      <c r="N17" s="24">
        <v>2</v>
      </c>
      <c r="O17" s="23">
        <v>0.08</v>
      </c>
      <c r="P17" s="24">
        <v>3.36</v>
      </c>
      <c r="Q17" s="24">
        <v>6.22</v>
      </c>
      <c r="R17" s="24">
        <v>0.10100000000000001</v>
      </c>
      <c r="S17" s="24">
        <v>1.131</v>
      </c>
      <c r="T17" s="18"/>
      <c r="U17" s="18">
        <v>32</v>
      </c>
      <c r="W17" t="s">
        <v>255</v>
      </c>
      <c r="X17">
        <f>AVERAGE(S3:S4)</f>
        <v>0.17300000000000001</v>
      </c>
      <c r="Y17">
        <f>AVERAGE(S25:S26)</f>
        <v>0.23049999999999998</v>
      </c>
      <c r="Z17">
        <f>AVERAGE(S47:S48)</f>
        <v>8.1500000000000003E-2</v>
      </c>
      <c r="AA17">
        <f>AVERAGE(S69:S70)</f>
        <v>0.1295</v>
      </c>
      <c r="AC17">
        <f>AVERAGE(S113:S114)</f>
        <v>0.1</v>
      </c>
      <c r="AD17">
        <f>AVERAGE(S157:S158)</f>
        <v>0.13300000000000001</v>
      </c>
      <c r="AE17">
        <f>AVERAGE(S179:S180)</f>
        <v>0.1555</v>
      </c>
      <c r="AF17">
        <f>AVERAGE(S201:S202)</f>
        <v>9.7000000000000003E-2</v>
      </c>
      <c r="AG17">
        <f>AVERAGE(S223:S224)</f>
        <v>9.35E-2</v>
      </c>
      <c r="AH17">
        <v>0.1</v>
      </c>
      <c r="AI17">
        <f t="shared" si="11"/>
        <v>0.12935000000000002</v>
      </c>
      <c r="AJ17">
        <v>0.05</v>
      </c>
      <c r="AV17" t="s">
        <v>261</v>
      </c>
      <c r="AY17">
        <v>0.315</v>
      </c>
      <c r="AZ17" s="31">
        <f t="shared" ref="AZ17:BB26" si="12">(AY17*0.3263158)</f>
        <v>0.102789477</v>
      </c>
      <c r="BA17">
        <v>0.151</v>
      </c>
      <c r="BB17" s="40">
        <f t="shared" si="12"/>
        <v>4.9273685799999994E-2</v>
      </c>
      <c r="BG17">
        <v>0.104</v>
      </c>
      <c r="BH17" s="40">
        <f t="shared" ref="BH17:BH26" si="13">(BG17*0.3263158)</f>
        <v>3.3936843199999997E-2</v>
      </c>
      <c r="BI17">
        <v>0.20399999999999999</v>
      </c>
      <c r="BJ17" s="31">
        <f>(BI17*0.3263158)</f>
        <v>6.656842319999999E-2</v>
      </c>
      <c r="BK17">
        <v>0.16300000000000001</v>
      </c>
      <c r="BL17" s="31">
        <f t="shared" ref="BL17:BL26" si="14">(BK17*0.3263158)</f>
        <v>5.3189475399999998E-2</v>
      </c>
      <c r="BM17">
        <v>0.14099999999999999</v>
      </c>
      <c r="BN17" s="40">
        <f t="shared" ref="BN17:BN26" si="15">(BM17*0.3263158)</f>
        <v>4.6010527799999992E-2</v>
      </c>
      <c r="BO17">
        <v>0.23300000000000001</v>
      </c>
      <c r="BP17" s="31">
        <f t="shared" ref="BP17:BP26" si="16">(BO17*0.3263158)</f>
        <v>7.6031581400000006E-2</v>
      </c>
      <c r="BS17">
        <v>0.18728571428571428</v>
      </c>
      <c r="BT17" s="31">
        <f t="shared" ref="BT17:BT26" si="17">(BS17*0.3263158)</f>
        <v>6.111428768571428E-2</v>
      </c>
      <c r="BU17">
        <v>0.05</v>
      </c>
    </row>
    <row r="18" spans="1:73" s="5" customFormat="1" x14ac:dyDescent="0.2">
      <c r="A18" s="17">
        <v>39392</v>
      </c>
      <c r="B18" s="17"/>
      <c r="C18" s="18"/>
      <c r="D18" s="18"/>
      <c r="E18" s="24">
        <v>5</v>
      </c>
      <c r="F18" s="24">
        <v>1</v>
      </c>
      <c r="G18" s="24">
        <v>2</v>
      </c>
      <c r="H18" s="24">
        <v>4</v>
      </c>
      <c r="I18" s="24">
        <v>1</v>
      </c>
      <c r="J18" s="24" t="s">
        <v>20</v>
      </c>
      <c r="K18" s="24" t="s">
        <v>176</v>
      </c>
      <c r="L18" s="24" t="s">
        <v>156</v>
      </c>
      <c r="M18" s="24" t="s">
        <v>154</v>
      </c>
      <c r="N18" s="24">
        <v>2</v>
      </c>
      <c r="O18" s="23">
        <v>0.12</v>
      </c>
      <c r="P18" s="24">
        <v>14.7</v>
      </c>
      <c r="Q18" s="24">
        <v>6.41</v>
      </c>
      <c r="R18" s="24">
        <v>3.5000000000000001E-3</v>
      </c>
      <c r="S18" s="24" t="s">
        <v>20</v>
      </c>
      <c r="T18" s="18"/>
      <c r="U18" s="18">
        <v>12.4</v>
      </c>
      <c r="W18" t="s">
        <v>256</v>
      </c>
      <c r="X18">
        <f>AVERAGE(S5:S6)</f>
        <v>0.313</v>
      </c>
      <c r="Y18">
        <f>AVERAGE(S27)</f>
        <v>0.32700000000000001</v>
      </c>
      <c r="Z18">
        <f>AVERAGE(S49:S50)</f>
        <v>0.95</v>
      </c>
      <c r="AA18">
        <f>AVERAGE(S71:S72)</f>
        <v>5.1500000000000004E-2</v>
      </c>
      <c r="AB18">
        <v>7.6999999999999999E-2</v>
      </c>
      <c r="AC18">
        <v>0.26</v>
      </c>
      <c r="AD18"/>
      <c r="AE18">
        <f>AVERAGE(S181:S182)</f>
        <v>0.14199999999999999</v>
      </c>
      <c r="AF18">
        <v>0.18</v>
      </c>
      <c r="AG18">
        <f>AVERAGE(S225:S226)</f>
        <v>0.26450000000000001</v>
      </c>
      <c r="AH18">
        <f>AVERAGE(S247:S248)</f>
        <v>0.23200000000000001</v>
      </c>
      <c r="AI18">
        <f t="shared" si="11"/>
        <v>0.2797</v>
      </c>
      <c r="AJ18">
        <v>0.05</v>
      </c>
      <c r="AV18" s="31" t="s">
        <v>255</v>
      </c>
      <c r="AW18" s="31">
        <v>0.17300000000000001</v>
      </c>
      <c r="AX18" s="31">
        <f>(AW18*0.3263158)</f>
        <v>5.64526334E-2</v>
      </c>
      <c r="AY18" s="31">
        <v>0.23049999999999998</v>
      </c>
      <c r="AZ18" s="31">
        <f t="shared" si="12"/>
        <v>7.5215791899999995E-2</v>
      </c>
      <c r="BA18" s="31">
        <v>8.1500000000000003E-2</v>
      </c>
      <c r="BB18" s="40">
        <f t="shared" si="12"/>
        <v>2.6594737699999999E-2</v>
      </c>
      <c r="BC18" s="31">
        <v>0.1295</v>
      </c>
      <c r="BD18" s="40">
        <f t="shared" ref="BD18:BD24" si="18">(BC18*0.3263158)</f>
        <v>4.2257896099999998E-2</v>
      </c>
      <c r="BG18" s="31">
        <v>0.1</v>
      </c>
      <c r="BH18" s="40">
        <f t="shared" si="13"/>
        <v>3.263158E-2</v>
      </c>
      <c r="BI18" s="31">
        <v>0.13300000000000001</v>
      </c>
      <c r="BJ18" s="40">
        <f>(BI18*0.3263158)</f>
        <v>4.3400001399999999E-2</v>
      </c>
      <c r="BK18" s="31">
        <v>0.1555</v>
      </c>
      <c r="BL18" s="31">
        <f t="shared" si="14"/>
        <v>5.07421069E-2</v>
      </c>
      <c r="BM18" s="31">
        <v>9.7000000000000003E-2</v>
      </c>
      <c r="BN18" s="40">
        <f t="shared" si="15"/>
        <v>3.1652632600000001E-2</v>
      </c>
      <c r="BO18" s="31">
        <v>9.35E-2</v>
      </c>
      <c r="BP18" s="40">
        <f t="shared" si="16"/>
        <v>3.05105273E-2</v>
      </c>
      <c r="BQ18" s="31">
        <v>0.1</v>
      </c>
      <c r="BR18" s="40">
        <f t="shared" ref="BR18:BR26" si="19">(BQ18*0.3263158)</f>
        <v>3.263158E-2</v>
      </c>
      <c r="BS18" s="31">
        <v>0.12935000000000002</v>
      </c>
      <c r="BT18" s="31">
        <f t="shared" si="17"/>
        <v>4.2208948730000008E-2</v>
      </c>
      <c r="BU18">
        <v>0.05</v>
      </c>
    </row>
    <row r="19" spans="1:73" x14ac:dyDescent="0.2">
      <c r="A19" s="17">
        <v>39405</v>
      </c>
      <c r="B19" s="17"/>
      <c r="C19" s="18"/>
      <c r="D19" s="18"/>
      <c r="E19" s="24">
        <v>5</v>
      </c>
      <c r="F19" s="24">
        <v>1</v>
      </c>
      <c r="G19" s="24">
        <v>2</v>
      </c>
      <c r="H19" s="24">
        <v>1</v>
      </c>
      <c r="I19" s="24">
        <v>2</v>
      </c>
      <c r="J19" s="24" t="s">
        <v>20</v>
      </c>
      <c r="K19" s="24" t="s">
        <v>156</v>
      </c>
      <c r="L19" s="24" t="s">
        <v>156</v>
      </c>
      <c r="M19" s="24" t="s">
        <v>250</v>
      </c>
      <c r="N19" s="24">
        <v>1</v>
      </c>
      <c r="O19" s="23">
        <v>0.12</v>
      </c>
      <c r="P19" s="24">
        <v>4.26</v>
      </c>
      <c r="Q19" s="24">
        <v>6.3</v>
      </c>
      <c r="R19" s="24">
        <v>0.251</v>
      </c>
      <c r="S19" s="24">
        <v>0.48499999999999999</v>
      </c>
      <c r="T19" s="18"/>
      <c r="U19" s="18">
        <v>10.7</v>
      </c>
      <c r="W19" t="s">
        <v>257</v>
      </c>
      <c r="X19">
        <f>AVERAGE(S7:S8)</f>
        <v>0.34499999999999997</v>
      </c>
      <c r="Y19">
        <f>AVERAGE(S29:S30)</f>
        <v>0.43400000000000005</v>
      </c>
      <c r="Z19">
        <f>AVERAGE(S51:S52)</f>
        <v>0.13700000000000001</v>
      </c>
      <c r="AA19">
        <f>AVERAGE(S73:S74)</f>
        <v>5.3999999999999999E-2</v>
      </c>
      <c r="AC19">
        <f>AVERAGE(S117:S118)</f>
        <v>0.13950000000000001</v>
      </c>
      <c r="AD19">
        <v>0.121</v>
      </c>
      <c r="AE19">
        <f>AVERAGE(S183:S184)</f>
        <v>0.14050000000000001</v>
      </c>
      <c r="AF19">
        <f>AVERAGE(S205:S206)</f>
        <v>0.23899999999999999</v>
      </c>
      <c r="AG19">
        <f>AVERAGE(S227:S228)</f>
        <v>0.30199999999999999</v>
      </c>
      <c r="AH19">
        <f>AVERAGE(S249:S250)</f>
        <v>0.23849999999999999</v>
      </c>
      <c r="AI19">
        <f t="shared" si="11"/>
        <v>0.21505000000000005</v>
      </c>
      <c r="AJ19">
        <v>0.05</v>
      </c>
      <c r="AV19" t="s">
        <v>256</v>
      </c>
      <c r="AW19">
        <v>0.313</v>
      </c>
      <c r="AX19" s="31">
        <f t="shared" ref="AX19:AX25" si="20">(AW19*0.3263158)</f>
        <v>0.1021368454</v>
      </c>
      <c r="AY19">
        <v>0.32700000000000001</v>
      </c>
      <c r="AZ19" s="31">
        <f t="shared" si="12"/>
        <v>0.1067052666</v>
      </c>
      <c r="BA19">
        <v>0.95</v>
      </c>
      <c r="BB19" s="31">
        <f t="shared" si="12"/>
        <v>0.31000000999999999</v>
      </c>
      <c r="BC19">
        <v>5.1500000000000004E-2</v>
      </c>
      <c r="BD19" s="40">
        <f t="shared" si="18"/>
        <v>1.68052637E-2</v>
      </c>
      <c r="BE19">
        <v>7.6999999999999999E-2</v>
      </c>
      <c r="BF19" s="40">
        <f>(BE19*0.3263158)</f>
        <v>2.51263166E-2</v>
      </c>
      <c r="BG19">
        <v>0.26</v>
      </c>
      <c r="BH19" s="31">
        <f t="shared" si="13"/>
        <v>8.4842107999999999E-2</v>
      </c>
      <c r="BJ19" s="31"/>
      <c r="BK19">
        <v>0.14199999999999999</v>
      </c>
      <c r="BL19" s="40">
        <f t="shared" si="14"/>
        <v>4.6336843599999997E-2</v>
      </c>
      <c r="BM19">
        <v>0.18</v>
      </c>
      <c r="BN19" s="31">
        <f t="shared" si="15"/>
        <v>5.8736843999999996E-2</v>
      </c>
      <c r="BO19">
        <v>0.26450000000000001</v>
      </c>
      <c r="BP19" s="31">
        <f t="shared" si="16"/>
        <v>8.6310529100000005E-2</v>
      </c>
      <c r="BQ19">
        <v>0.23200000000000001</v>
      </c>
      <c r="BR19" s="31">
        <f t="shared" si="19"/>
        <v>7.5705265600000002E-2</v>
      </c>
      <c r="BS19">
        <v>0.2797</v>
      </c>
      <c r="BT19" s="31">
        <f t="shared" si="17"/>
        <v>9.1270529259999997E-2</v>
      </c>
      <c r="BU19">
        <v>0.05</v>
      </c>
    </row>
    <row r="20" spans="1:73" x14ac:dyDescent="0.2">
      <c r="A20" s="17">
        <v>39420</v>
      </c>
      <c r="B20" s="17"/>
      <c r="C20" s="18"/>
      <c r="D20" s="18"/>
      <c r="E20" s="24"/>
      <c r="F20" s="24" t="s">
        <v>134</v>
      </c>
      <c r="G20" s="24"/>
      <c r="H20" s="24"/>
      <c r="I20" s="24"/>
      <c r="J20" s="24"/>
      <c r="K20" s="24"/>
      <c r="L20" s="24"/>
      <c r="M20" s="24"/>
      <c r="N20" s="24"/>
      <c r="O20" s="23"/>
      <c r="P20" s="24" t="s">
        <v>134</v>
      </c>
      <c r="Q20" s="24"/>
      <c r="R20" s="24"/>
      <c r="S20" s="24"/>
      <c r="T20" s="18"/>
      <c r="U20" s="18"/>
      <c r="W20" t="s">
        <v>258</v>
      </c>
      <c r="X20">
        <f>AVERAGE(S9:S11)</f>
        <v>1.0233333333333334</v>
      </c>
      <c r="Y20">
        <f>AVERAGE(S31:S33)</f>
        <v>0.54200000000000004</v>
      </c>
      <c r="Z20">
        <f>AVERAGE(S53:S55)</f>
        <v>0.12466666666666666</v>
      </c>
      <c r="AA20">
        <f>AVERAGE(S76:S77)</f>
        <v>7.85E-2</v>
      </c>
      <c r="AB20">
        <f>AVERAGE(S97:S99)</f>
        <v>0.11266666666666665</v>
      </c>
      <c r="AC20">
        <f>AVERAGE(S119:S121)</f>
        <v>0.11966666666666666</v>
      </c>
      <c r="AD20">
        <f>AVERAGE(S163:S165)</f>
        <v>0.17499999999999999</v>
      </c>
      <c r="AE20">
        <f>AVERAGE(S185:S187)</f>
        <v>0.70233333333333337</v>
      </c>
      <c r="AF20">
        <f>AVERAGE(S207:S209)</f>
        <v>0.18900000000000003</v>
      </c>
      <c r="AG20">
        <f>AVERAGE(S229:S231)</f>
        <v>0.3085</v>
      </c>
      <c r="AH20">
        <f>AVERAGE(S251:S253)</f>
        <v>0.19633333333333333</v>
      </c>
      <c r="AI20">
        <f t="shared" si="11"/>
        <v>0.32472727272727275</v>
      </c>
      <c r="AJ20">
        <v>0.05</v>
      </c>
      <c r="AV20" t="s">
        <v>257</v>
      </c>
      <c r="AW20">
        <v>0.34499999999999997</v>
      </c>
      <c r="AX20" s="31">
        <f t="shared" si="20"/>
        <v>0.11257895099999998</v>
      </c>
      <c r="AY20">
        <v>0.43400000000000005</v>
      </c>
      <c r="AZ20" s="31">
        <f t="shared" si="12"/>
        <v>0.14162105720000001</v>
      </c>
      <c r="BA20">
        <v>0.13700000000000001</v>
      </c>
      <c r="BB20" s="40">
        <f t="shared" si="12"/>
        <v>4.4705264600000003E-2</v>
      </c>
      <c r="BC20">
        <v>5.3999999999999999E-2</v>
      </c>
      <c r="BD20" s="40">
        <f t="shared" si="18"/>
        <v>1.76210532E-2</v>
      </c>
      <c r="BF20" s="31"/>
      <c r="BG20">
        <v>0.13950000000000001</v>
      </c>
      <c r="BH20" s="40">
        <f t="shared" si="13"/>
        <v>4.55210541E-2</v>
      </c>
      <c r="BI20">
        <v>0.121</v>
      </c>
      <c r="BJ20" s="40">
        <f t="shared" ref="BJ20:BJ26" si="21">(BI20*0.3263158)</f>
        <v>3.9484211799999995E-2</v>
      </c>
      <c r="BK20">
        <v>0.14050000000000001</v>
      </c>
      <c r="BL20" s="40">
        <f t="shared" si="14"/>
        <v>4.5847369900000004E-2</v>
      </c>
      <c r="BM20">
        <v>0.23899999999999999</v>
      </c>
      <c r="BN20" s="31">
        <f t="shared" si="15"/>
        <v>7.7989476199999991E-2</v>
      </c>
      <c r="BO20">
        <v>0.30199999999999999</v>
      </c>
      <c r="BP20" s="31">
        <f t="shared" si="16"/>
        <v>9.8547371599999989E-2</v>
      </c>
      <c r="BQ20">
        <v>0.23849999999999999</v>
      </c>
      <c r="BR20" s="31">
        <f t="shared" si="19"/>
        <v>7.7826318299999989E-2</v>
      </c>
      <c r="BS20">
        <v>0.21505000000000005</v>
      </c>
      <c r="BT20" s="31">
        <f t="shared" si="17"/>
        <v>7.017421279000001E-2</v>
      </c>
      <c r="BU20">
        <v>0.05</v>
      </c>
    </row>
    <row r="21" spans="1:73" x14ac:dyDescent="0.2">
      <c r="A21" s="6"/>
      <c r="B21" s="2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2"/>
      <c r="W21" t="s">
        <v>262</v>
      </c>
      <c r="X21">
        <f>AVERAGE(S12:S13)</f>
        <v>0.80249999999999999</v>
      </c>
      <c r="Y21">
        <f>AVERAGE(S34:S35)</f>
        <v>0.32399999999999995</v>
      </c>
      <c r="Z21">
        <f>AVERAGE(S56:S57)</f>
        <v>9.5500000000000002E-2</v>
      </c>
      <c r="AA21">
        <f>AVERAGE(S78:S79)</f>
        <v>0.14799999999999999</v>
      </c>
      <c r="AB21">
        <v>0.23799999999999999</v>
      </c>
      <c r="AC21">
        <f>AVERAGE(S122:S123)</f>
        <v>0.22499999999999998</v>
      </c>
      <c r="AD21">
        <v>0.192</v>
      </c>
      <c r="AE21">
        <v>0.19700000000000001</v>
      </c>
      <c r="AF21">
        <f>AVERAGE(S210:S211)</f>
        <v>0.188</v>
      </c>
      <c r="AG21">
        <f>AVERAGE(S232:S233)</f>
        <v>0.26100000000000001</v>
      </c>
      <c r="AH21">
        <f>AVERAGE(S254:S255)</f>
        <v>0.11849999999999999</v>
      </c>
      <c r="AI21">
        <f t="shared" si="11"/>
        <v>0.25359090909090914</v>
      </c>
      <c r="AJ21">
        <v>0.05</v>
      </c>
      <c r="AV21" t="s">
        <v>258</v>
      </c>
      <c r="AW21">
        <v>1.0233333333333334</v>
      </c>
      <c r="AX21" s="31">
        <f t="shared" si="20"/>
        <v>0.33392983533333337</v>
      </c>
      <c r="AY21">
        <v>0.54200000000000004</v>
      </c>
      <c r="AZ21" s="31">
        <f t="shared" si="12"/>
        <v>0.17686316360000001</v>
      </c>
      <c r="BA21">
        <v>0.12466666666666666</v>
      </c>
      <c r="BB21" s="40">
        <f t="shared" si="12"/>
        <v>4.0680703066666664E-2</v>
      </c>
      <c r="BC21">
        <v>7.85E-2</v>
      </c>
      <c r="BD21" s="40">
        <f t="shared" si="18"/>
        <v>2.56157903E-2</v>
      </c>
      <c r="BE21">
        <v>0.11266666666666665</v>
      </c>
      <c r="BF21" s="40">
        <f>(BE21*0.3263158)</f>
        <v>3.676491346666666E-2</v>
      </c>
      <c r="BG21">
        <v>0.11966666666666666</v>
      </c>
      <c r="BH21" s="40">
        <f t="shared" si="13"/>
        <v>3.9049124066666663E-2</v>
      </c>
      <c r="BI21">
        <v>0.17499999999999999</v>
      </c>
      <c r="BJ21" s="31">
        <f t="shared" si="21"/>
        <v>5.7105264999999995E-2</v>
      </c>
      <c r="BK21">
        <v>0.70233333333333337</v>
      </c>
      <c r="BL21" s="31">
        <f t="shared" si="14"/>
        <v>0.22918246353333332</v>
      </c>
      <c r="BM21">
        <v>0.18900000000000003</v>
      </c>
      <c r="BN21" s="31">
        <f t="shared" si="15"/>
        <v>6.1673686200000008E-2</v>
      </c>
      <c r="BO21">
        <v>0.3085</v>
      </c>
      <c r="BP21" s="31">
        <f t="shared" si="16"/>
        <v>0.10066842429999999</v>
      </c>
      <c r="BQ21">
        <v>0.19633333333333333</v>
      </c>
      <c r="BR21" s="31">
        <f t="shared" si="19"/>
        <v>6.4066668733333332E-2</v>
      </c>
      <c r="BS21">
        <v>0.32472727272727275</v>
      </c>
      <c r="BT21" s="31">
        <f t="shared" si="17"/>
        <v>0.10596363978181819</v>
      </c>
      <c r="BU21">
        <v>0.05</v>
      </c>
    </row>
    <row r="22" spans="1:73" x14ac:dyDescent="0.2">
      <c r="A22" s="1"/>
      <c r="Q22" s="35">
        <f>AVERAGE(Q3:Q20)</f>
        <v>6.4900000000000011</v>
      </c>
      <c r="R22" s="35">
        <f>AVERAGE(R3:R20)</f>
        <v>2.7851624999999993</v>
      </c>
      <c r="S22" s="35">
        <f>AVERAGE(S3:S20)</f>
        <v>0.67756250000000007</v>
      </c>
      <c r="T22" s="35"/>
      <c r="U22" s="35">
        <f>AVERAGE(U3:U20)</f>
        <v>43.488235294117644</v>
      </c>
      <c r="W22" t="s">
        <v>259</v>
      </c>
      <c r="X22">
        <f>AVERAGE(S14:S15)</f>
        <v>0.59049999999999991</v>
      </c>
      <c r="Y22">
        <f>AVERAGE(S36)</f>
        <v>0.25</v>
      </c>
      <c r="Z22">
        <f>AVERAGE(S58:S59)</f>
        <v>0.6905</v>
      </c>
      <c r="AA22" s="35">
        <f>AVERAGE(S80:S81)</f>
        <v>4.8100000000000004E-2</v>
      </c>
      <c r="AB22">
        <v>8.6999999999999994E-2</v>
      </c>
      <c r="AC22">
        <f>AVERAGE(S124:S125)</f>
        <v>0.10300000000000001</v>
      </c>
      <c r="AD22">
        <v>6.9000000000000006E-2</v>
      </c>
      <c r="AE22">
        <v>6.4000000000000001E-2</v>
      </c>
      <c r="AF22">
        <v>7.2999999999999995E-2</v>
      </c>
      <c r="AG22">
        <f>AVERAGE(S234:S235)</f>
        <v>0.20750000000000002</v>
      </c>
      <c r="AH22">
        <f>AVERAGE(S256:S257)</f>
        <v>6.25E-2</v>
      </c>
      <c r="AI22">
        <f t="shared" si="11"/>
        <v>0.20409999999999998</v>
      </c>
      <c r="AJ22">
        <v>0.05</v>
      </c>
      <c r="AV22" t="s">
        <v>262</v>
      </c>
      <c r="AW22">
        <v>0.80249999999999999</v>
      </c>
      <c r="AX22" s="31">
        <f t="shared" si="20"/>
        <v>0.2618684295</v>
      </c>
      <c r="AY22">
        <v>0.32399999999999995</v>
      </c>
      <c r="AZ22" s="31">
        <f t="shared" si="12"/>
        <v>0.10572631919999999</v>
      </c>
      <c r="BA22">
        <v>9.5500000000000002E-2</v>
      </c>
      <c r="BB22" s="40">
        <f t="shared" si="12"/>
        <v>3.1163158899999998E-2</v>
      </c>
      <c r="BC22">
        <v>0.14799999999999999</v>
      </c>
      <c r="BD22" s="40">
        <f t="shared" si="18"/>
        <v>4.8294738399999995E-2</v>
      </c>
      <c r="BE22">
        <v>0.23799999999999999</v>
      </c>
      <c r="BF22" s="40">
        <f>(BE22*0.3263158)</f>
        <v>7.76631604E-2</v>
      </c>
      <c r="BG22">
        <v>0.22500000000000001</v>
      </c>
      <c r="BH22" s="31">
        <f t="shared" si="13"/>
        <v>7.3421054999999999E-2</v>
      </c>
      <c r="BI22">
        <v>0.192</v>
      </c>
      <c r="BJ22" s="31">
        <f t="shared" si="21"/>
        <v>6.2652633599999993E-2</v>
      </c>
      <c r="BK22">
        <v>0.19700000000000001</v>
      </c>
      <c r="BL22" s="31">
        <f t="shared" si="14"/>
        <v>6.4284212600000001E-2</v>
      </c>
      <c r="BM22">
        <v>0.188</v>
      </c>
      <c r="BN22" s="31">
        <f t="shared" si="15"/>
        <v>6.1347370399999997E-2</v>
      </c>
      <c r="BO22">
        <v>0.26100000000000001</v>
      </c>
      <c r="BP22" s="31">
        <f t="shared" si="16"/>
        <v>8.5168423800000004E-2</v>
      </c>
      <c r="BQ22">
        <v>0.11849999999999999</v>
      </c>
      <c r="BR22" s="40">
        <f t="shared" si="19"/>
        <v>3.8668422299999998E-2</v>
      </c>
      <c r="BS22">
        <v>0.25359090909090914</v>
      </c>
      <c r="BT22" s="31">
        <f t="shared" si="17"/>
        <v>8.2750720372727293E-2</v>
      </c>
      <c r="BU22">
        <v>0.05</v>
      </c>
    </row>
    <row r="23" spans="1:73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W23" t="s">
        <v>260</v>
      </c>
      <c r="X23">
        <f>AVERAGE(S16:S17)</f>
        <v>1.419</v>
      </c>
      <c r="Y23">
        <v>0.27100000000000002</v>
      </c>
      <c r="Z23">
        <f>AVERAGE(S60:S61)</f>
        <v>9.1999999999999998E-2</v>
      </c>
      <c r="AA23">
        <f>AVERAGE(S82:S83)</f>
        <v>7.2500000000000009E-2</v>
      </c>
      <c r="AC23" s="35">
        <f>AVERAGE(S126:S127)</f>
        <v>4.9500000000000002E-2</v>
      </c>
      <c r="AD23">
        <f>AVERAGE(S170:S171)</f>
        <v>8.4499999999999992E-2</v>
      </c>
      <c r="AE23">
        <f>AVERAGE(S192:S193)</f>
        <v>6.3E-2</v>
      </c>
      <c r="AF23">
        <f>AVERAGE(S214:S215)</f>
        <v>7.3499999999999996E-2</v>
      </c>
      <c r="AG23">
        <v>0.122</v>
      </c>
      <c r="AH23">
        <f>AVERAGE(S258:S259)</f>
        <v>6.4000000000000001E-2</v>
      </c>
      <c r="AI23">
        <f t="shared" si="11"/>
        <v>0.23110000000000003</v>
      </c>
      <c r="AJ23">
        <v>0.05</v>
      </c>
      <c r="AV23" t="s">
        <v>259</v>
      </c>
      <c r="AW23">
        <v>0.59049999999999991</v>
      </c>
      <c r="AX23" s="31">
        <f t="shared" si="20"/>
        <v>0.19268947989999996</v>
      </c>
      <c r="AY23">
        <v>0.25</v>
      </c>
      <c r="AZ23" s="31">
        <f t="shared" si="12"/>
        <v>8.1578949999999997E-2</v>
      </c>
      <c r="BA23">
        <v>0.6905</v>
      </c>
      <c r="BB23" s="31">
        <f t="shared" si="12"/>
        <v>0.22532105989999998</v>
      </c>
      <c r="BC23">
        <v>4.8100000000000004E-2</v>
      </c>
      <c r="BD23" s="40">
        <f t="shared" si="18"/>
        <v>1.5695789979999999E-2</v>
      </c>
      <c r="BE23">
        <v>8.6999999999999994E-2</v>
      </c>
      <c r="BF23" s="40">
        <f>(BE23*0.3263158)</f>
        <v>2.8389474599999995E-2</v>
      </c>
      <c r="BG23">
        <v>0.10300000000000001</v>
      </c>
      <c r="BH23" s="40">
        <f t="shared" si="13"/>
        <v>3.36105274E-2</v>
      </c>
      <c r="BI23">
        <v>6.9000000000000006E-2</v>
      </c>
      <c r="BJ23" s="40">
        <f t="shared" si="21"/>
        <v>2.25157902E-2</v>
      </c>
      <c r="BK23">
        <v>6.4000000000000001E-2</v>
      </c>
      <c r="BL23" s="40">
        <f t="shared" si="14"/>
        <v>2.0884211199999999E-2</v>
      </c>
      <c r="BM23">
        <v>7.2999999999999995E-2</v>
      </c>
      <c r="BN23" s="40">
        <f t="shared" si="15"/>
        <v>2.3821053399999997E-2</v>
      </c>
      <c r="BO23">
        <v>0.20749999999999999</v>
      </c>
      <c r="BP23" s="31">
        <f t="shared" si="16"/>
        <v>6.7710528499999992E-2</v>
      </c>
      <c r="BQ23">
        <v>6.25E-2</v>
      </c>
      <c r="BR23" s="40">
        <f t="shared" si="19"/>
        <v>2.0394737499999999E-2</v>
      </c>
      <c r="BS23">
        <v>0.20409999999999998</v>
      </c>
      <c r="BT23" s="31">
        <f t="shared" si="17"/>
        <v>6.6601054779999988E-2</v>
      </c>
      <c r="BU23">
        <v>0.05</v>
      </c>
    </row>
    <row r="24" spans="1:73" x14ac:dyDescent="0.2">
      <c r="A24" s="17">
        <v>39168</v>
      </c>
      <c r="B24" s="23" t="s">
        <v>24</v>
      </c>
      <c r="C24" s="18" t="s">
        <v>25</v>
      </c>
      <c r="D24" s="18" t="s">
        <v>145</v>
      </c>
      <c r="E24" s="24">
        <v>1</v>
      </c>
      <c r="F24" s="24">
        <v>2</v>
      </c>
      <c r="G24" s="24">
        <v>1</v>
      </c>
      <c r="H24" s="24">
        <v>1</v>
      </c>
      <c r="I24" s="24">
        <v>2</v>
      </c>
      <c r="J24" s="24">
        <v>7</v>
      </c>
      <c r="K24" s="24" t="s">
        <v>140</v>
      </c>
      <c r="L24" s="24" t="s">
        <v>141</v>
      </c>
      <c r="M24" s="24" t="s">
        <v>20</v>
      </c>
      <c r="N24" s="24">
        <v>2</v>
      </c>
      <c r="O24" s="24">
        <v>0.1</v>
      </c>
      <c r="P24" s="24">
        <v>10.74</v>
      </c>
      <c r="Q24" s="24">
        <v>6.32</v>
      </c>
      <c r="R24" s="24">
        <v>9.7799999999999994</v>
      </c>
      <c r="S24" s="24">
        <v>0.315</v>
      </c>
      <c r="T24" s="23"/>
      <c r="U24" s="24">
        <v>3.4</v>
      </c>
      <c r="W24" t="s">
        <v>263</v>
      </c>
      <c r="X24">
        <v>0.48499999999999999</v>
      </c>
      <c r="Z24">
        <v>7.4999999999999997E-2</v>
      </c>
      <c r="AC24">
        <v>5.2999999999999999E-2</v>
      </c>
      <c r="AD24">
        <v>0.23499999999999999</v>
      </c>
      <c r="AE24" s="35">
        <v>3.7999999999999999E-2</v>
      </c>
      <c r="AF24" s="35">
        <v>4.2000000000000003E-2</v>
      </c>
      <c r="AG24">
        <v>0.223</v>
      </c>
      <c r="AH24" s="35">
        <v>2.8000000000000001E-2</v>
      </c>
      <c r="AI24">
        <f t="shared" si="11"/>
        <v>0.14737500000000001</v>
      </c>
      <c r="AJ24">
        <v>0.05</v>
      </c>
      <c r="AV24" t="s">
        <v>260</v>
      </c>
      <c r="AW24">
        <v>1.419</v>
      </c>
      <c r="AX24" s="31">
        <f t="shared" si="20"/>
        <v>0.46304212020000002</v>
      </c>
      <c r="AY24">
        <v>0.27100000000000002</v>
      </c>
      <c r="AZ24" s="31">
        <f t="shared" si="12"/>
        <v>8.8431581800000006E-2</v>
      </c>
      <c r="BA24">
        <v>9.1999999999999998E-2</v>
      </c>
      <c r="BB24" s="40">
        <f t="shared" si="12"/>
        <v>3.00210536E-2</v>
      </c>
      <c r="BC24">
        <v>7.2499999999999995E-2</v>
      </c>
      <c r="BD24" s="40">
        <f t="shared" si="18"/>
        <v>2.3657895499999998E-2</v>
      </c>
      <c r="BG24">
        <v>4.9500000000000002E-2</v>
      </c>
      <c r="BH24" s="40">
        <f t="shared" si="13"/>
        <v>1.6152632100000001E-2</v>
      </c>
      <c r="BI24">
        <v>8.4499999999999992E-2</v>
      </c>
      <c r="BJ24" s="40">
        <f t="shared" si="21"/>
        <v>2.7573685099999995E-2</v>
      </c>
      <c r="BK24">
        <v>6.3E-2</v>
      </c>
      <c r="BL24" s="40">
        <f t="shared" si="14"/>
        <v>2.0557895399999998E-2</v>
      </c>
      <c r="BM24">
        <v>7.3499999999999996E-2</v>
      </c>
      <c r="BN24" s="40">
        <f t="shared" si="15"/>
        <v>2.3984211299999999E-2</v>
      </c>
      <c r="BO24">
        <v>0.122</v>
      </c>
      <c r="BP24" s="40">
        <f t="shared" si="16"/>
        <v>3.9810527599999999E-2</v>
      </c>
      <c r="BQ24">
        <v>6.4000000000000001E-2</v>
      </c>
      <c r="BR24" s="40">
        <f t="shared" si="19"/>
        <v>2.0884211199999999E-2</v>
      </c>
      <c r="BS24">
        <v>0.23110000000000003</v>
      </c>
      <c r="BT24" s="31">
        <f t="shared" si="17"/>
        <v>7.5411581380000009E-2</v>
      </c>
      <c r="BU24">
        <v>0.05</v>
      </c>
    </row>
    <row r="25" spans="1:73" x14ac:dyDescent="0.2">
      <c r="A25" s="17">
        <v>39182</v>
      </c>
      <c r="B25" s="23"/>
      <c r="C25" s="18"/>
      <c r="D25" s="18"/>
      <c r="E25" s="18">
        <v>2</v>
      </c>
      <c r="F25" s="24">
        <v>2</v>
      </c>
      <c r="G25" s="24">
        <v>1</v>
      </c>
      <c r="H25" s="24">
        <v>1</v>
      </c>
      <c r="I25" s="24">
        <v>2</v>
      </c>
      <c r="J25" s="24">
        <v>7</v>
      </c>
      <c r="K25" s="24" t="s">
        <v>152</v>
      </c>
      <c r="L25" s="24" t="s">
        <v>165</v>
      </c>
      <c r="M25" s="24" t="s">
        <v>20</v>
      </c>
      <c r="N25" s="24">
        <v>2</v>
      </c>
      <c r="O25" s="24">
        <v>0.09</v>
      </c>
      <c r="P25" s="24">
        <v>11.38</v>
      </c>
      <c r="Q25" s="24">
        <v>5.46</v>
      </c>
      <c r="R25" s="24">
        <v>10.199999999999999</v>
      </c>
      <c r="S25" s="24">
        <v>0.16200000000000001</v>
      </c>
      <c r="T25" s="18"/>
      <c r="U25" s="18">
        <v>1.5</v>
      </c>
      <c r="W25" t="s">
        <v>264</v>
      </c>
      <c r="Y25">
        <v>0.70499999999999996</v>
      </c>
      <c r="Z25">
        <v>5.1999999999999998E-2</v>
      </c>
      <c r="AA25" s="35">
        <v>0.03</v>
      </c>
      <c r="AC25" s="35">
        <v>3.5999999999999997E-2</v>
      </c>
      <c r="AD25" s="35">
        <v>3.2000000000000001E-2</v>
      </c>
      <c r="AE25" s="35">
        <v>3.2000000000000001E-2</v>
      </c>
      <c r="AF25">
        <v>5.7000000000000002E-2</v>
      </c>
      <c r="AG25">
        <v>0.13500000000000001</v>
      </c>
      <c r="AH25" s="35">
        <v>4.3999999999999997E-2</v>
      </c>
      <c r="AI25">
        <f t="shared" si="11"/>
        <v>0.12477777777777781</v>
      </c>
      <c r="AJ25">
        <v>0.05</v>
      </c>
      <c r="AV25" t="s">
        <v>263</v>
      </c>
      <c r="AW25">
        <v>0.48499999999999999</v>
      </c>
      <c r="AX25" s="31">
        <f t="shared" si="20"/>
        <v>0.15826316299999998</v>
      </c>
      <c r="AZ25" s="31"/>
      <c r="BA25">
        <v>7.4999999999999997E-2</v>
      </c>
      <c r="BB25" s="40">
        <f t="shared" si="12"/>
        <v>2.4473684999999998E-2</v>
      </c>
      <c r="BD25" s="31"/>
      <c r="BG25">
        <v>5.2999999999999999E-2</v>
      </c>
      <c r="BH25" s="40">
        <f t="shared" si="13"/>
        <v>1.7294737399999999E-2</v>
      </c>
      <c r="BI25">
        <v>0.23499999999999999</v>
      </c>
      <c r="BJ25" s="31">
        <f t="shared" si="21"/>
        <v>7.6684212999999987E-2</v>
      </c>
      <c r="BK25">
        <v>3.7999999999999999E-2</v>
      </c>
      <c r="BL25" s="40">
        <f t="shared" si="14"/>
        <v>1.24000004E-2</v>
      </c>
      <c r="BM25">
        <v>4.2000000000000003E-2</v>
      </c>
      <c r="BN25" s="40">
        <f t="shared" si="15"/>
        <v>1.37052636E-2</v>
      </c>
      <c r="BO25">
        <v>0.223</v>
      </c>
      <c r="BP25" s="31">
        <f t="shared" si="16"/>
        <v>7.2768423400000004E-2</v>
      </c>
      <c r="BQ25">
        <v>2.8000000000000001E-2</v>
      </c>
      <c r="BR25" s="40">
        <f t="shared" si="19"/>
        <v>9.1368423999999993E-3</v>
      </c>
      <c r="BS25">
        <v>0.14737500000000001</v>
      </c>
      <c r="BT25" s="31">
        <f t="shared" si="17"/>
        <v>4.8090791025000003E-2</v>
      </c>
      <c r="BU25">
        <v>0.05</v>
      </c>
    </row>
    <row r="26" spans="1:73" x14ac:dyDescent="0.2">
      <c r="A26" s="17">
        <v>39196</v>
      </c>
      <c r="B26" s="18"/>
      <c r="C26" s="18"/>
      <c r="D26" s="18"/>
      <c r="E26" s="24">
        <v>1</v>
      </c>
      <c r="F26" s="24">
        <v>2</v>
      </c>
      <c r="G26" s="24">
        <v>2</v>
      </c>
      <c r="H26" s="24">
        <v>1</v>
      </c>
      <c r="I26" s="24">
        <v>3</v>
      </c>
      <c r="J26" s="24">
        <v>6</v>
      </c>
      <c r="K26" s="24" t="s">
        <v>149</v>
      </c>
      <c r="L26" s="24" t="s">
        <v>161</v>
      </c>
      <c r="M26" s="24" t="s">
        <v>20</v>
      </c>
      <c r="N26" s="24">
        <v>2</v>
      </c>
      <c r="O26" s="24">
        <v>0.09</v>
      </c>
      <c r="P26" s="24">
        <v>8.68</v>
      </c>
      <c r="Q26" s="24">
        <v>6.1</v>
      </c>
      <c r="R26" s="24">
        <v>8.3800000000000008</v>
      </c>
      <c r="S26" s="24">
        <v>0.29899999999999999</v>
      </c>
      <c r="T26" s="23"/>
      <c r="U26" s="24">
        <v>4.3</v>
      </c>
      <c r="AV26" t="s">
        <v>264</v>
      </c>
      <c r="AY26">
        <v>0.70499999999999996</v>
      </c>
      <c r="AZ26" s="31">
        <f t="shared" si="12"/>
        <v>0.23005263899999998</v>
      </c>
      <c r="BA26">
        <v>5.1999999999999998E-2</v>
      </c>
      <c r="BB26" s="40">
        <f t="shared" si="12"/>
        <v>1.6968421599999998E-2</v>
      </c>
      <c r="BC26">
        <v>0.03</v>
      </c>
      <c r="BD26" s="40">
        <f>(BC26*0.3263158)</f>
        <v>9.7894739999999994E-3</v>
      </c>
      <c r="BG26">
        <v>3.5999999999999997E-2</v>
      </c>
      <c r="BH26" s="40">
        <f t="shared" si="13"/>
        <v>1.1747368799999998E-2</v>
      </c>
      <c r="BI26">
        <v>3.2000000000000001E-2</v>
      </c>
      <c r="BJ26" s="40">
        <f t="shared" si="21"/>
        <v>1.0442105599999999E-2</v>
      </c>
      <c r="BK26" s="35">
        <v>3.2000000000000001E-2</v>
      </c>
      <c r="BL26" s="40">
        <f t="shared" si="14"/>
        <v>1.0442105599999999E-2</v>
      </c>
      <c r="BM26" s="35">
        <v>5.7000000000000002E-2</v>
      </c>
      <c r="BN26" s="40">
        <f t="shared" si="15"/>
        <v>1.86000006E-2</v>
      </c>
      <c r="BO26" s="35">
        <v>0.13500000000000001</v>
      </c>
      <c r="BP26" s="40">
        <f t="shared" si="16"/>
        <v>4.4052633000000001E-2</v>
      </c>
      <c r="BQ26" s="35">
        <v>4.3999999999999997E-2</v>
      </c>
      <c r="BR26" s="40">
        <f t="shared" si="19"/>
        <v>1.4357895199999998E-2</v>
      </c>
      <c r="BS26">
        <v>0.12477777777777781</v>
      </c>
      <c r="BT26" s="31">
        <f t="shared" si="17"/>
        <v>4.0716960377777785E-2</v>
      </c>
      <c r="BU26">
        <v>0.05</v>
      </c>
    </row>
    <row r="27" spans="1:73" x14ac:dyDescent="0.2">
      <c r="A27" s="17">
        <v>39210</v>
      </c>
      <c r="B27" s="23"/>
      <c r="C27" s="18"/>
      <c r="D27" s="18"/>
      <c r="E27" s="24">
        <v>2</v>
      </c>
      <c r="F27" s="24">
        <v>2</v>
      </c>
      <c r="G27" s="24">
        <v>3</v>
      </c>
      <c r="H27" s="24">
        <v>1</v>
      </c>
      <c r="I27" s="24">
        <v>2</v>
      </c>
      <c r="J27" s="24">
        <v>2</v>
      </c>
      <c r="K27" s="24" t="s">
        <v>162</v>
      </c>
      <c r="L27" s="24" t="s">
        <v>147</v>
      </c>
      <c r="M27" s="24" t="s">
        <v>20</v>
      </c>
      <c r="N27" s="24">
        <v>2</v>
      </c>
      <c r="O27" s="24">
        <v>0.11</v>
      </c>
      <c r="P27" s="24">
        <v>11.23</v>
      </c>
      <c r="Q27" s="24">
        <v>7.48</v>
      </c>
      <c r="R27" s="24">
        <v>9.6300000000000008</v>
      </c>
      <c r="S27" s="24">
        <v>0.32700000000000001</v>
      </c>
      <c r="T27" s="23"/>
      <c r="U27" s="24">
        <v>95.1</v>
      </c>
      <c r="X27" s="5" t="s">
        <v>265</v>
      </c>
      <c r="AE27" t="s">
        <v>265</v>
      </c>
    </row>
    <row r="28" spans="1:73" x14ac:dyDescent="0.2">
      <c r="A28" s="17">
        <v>39224</v>
      </c>
      <c r="B28" s="23"/>
      <c r="C28" s="18"/>
      <c r="D28" s="18"/>
      <c r="E28" s="24"/>
      <c r="F28" s="24" t="s">
        <v>134</v>
      </c>
      <c r="G28" s="24"/>
      <c r="H28" s="24"/>
      <c r="I28" s="24"/>
      <c r="J28" s="24"/>
      <c r="K28" s="24"/>
      <c r="L28" s="24"/>
      <c r="M28" s="24"/>
      <c r="N28" s="24"/>
      <c r="O28" s="24"/>
      <c r="P28" s="24" t="s">
        <v>134</v>
      </c>
      <c r="Q28" s="24"/>
      <c r="R28" s="24"/>
      <c r="S28" s="24"/>
      <c r="T28" s="23"/>
      <c r="U28" s="18"/>
      <c r="X28">
        <v>1</v>
      </c>
      <c r="Y28">
        <v>2</v>
      </c>
      <c r="Z28">
        <v>3</v>
      </c>
      <c r="AA28">
        <v>5</v>
      </c>
      <c r="AB28">
        <v>6</v>
      </c>
      <c r="AC28">
        <v>7</v>
      </c>
      <c r="AD28">
        <v>9</v>
      </c>
      <c r="AE28">
        <v>12</v>
      </c>
      <c r="AF28">
        <v>13</v>
      </c>
      <c r="AG28">
        <v>14</v>
      </c>
      <c r="AH28">
        <v>15</v>
      </c>
    </row>
    <row r="29" spans="1:73" x14ac:dyDescent="0.2">
      <c r="A29" s="17">
        <v>39238</v>
      </c>
      <c r="B29" s="23"/>
      <c r="C29" s="18"/>
      <c r="D29" s="18"/>
      <c r="E29" s="24">
        <v>1</v>
      </c>
      <c r="F29" s="24">
        <v>2</v>
      </c>
      <c r="G29" s="24">
        <v>2</v>
      </c>
      <c r="H29" s="24">
        <v>1</v>
      </c>
      <c r="I29" s="24">
        <v>3</v>
      </c>
      <c r="J29" s="24">
        <v>6</v>
      </c>
      <c r="K29" s="24" t="s">
        <v>150</v>
      </c>
      <c r="L29" s="24" t="s">
        <v>161</v>
      </c>
      <c r="M29" s="24" t="s">
        <v>20</v>
      </c>
      <c r="N29" s="24">
        <v>2</v>
      </c>
      <c r="O29" s="24">
        <v>0.09</v>
      </c>
      <c r="P29" s="24">
        <v>8.65</v>
      </c>
      <c r="Q29" s="24">
        <v>6.24</v>
      </c>
      <c r="R29" s="24">
        <v>2.57</v>
      </c>
      <c r="S29" s="24">
        <v>0.56100000000000005</v>
      </c>
      <c r="T29" s="23"/>
      <c r="U29" s="24">
        <v>3.4</v>
      </c>
      <c r="W29" t="s">
        <v>261</v>
      </c>
      <c r="Y29" s="39">
        <v>3.4</v>
      </c>
      <c r="Z29" s="39">
        <v>7.2</v>
      </c>
      <c r="AC29" s="39">
        <v>8.8000000000000007</v>
      </c>
      <c r="AD29" s="39">
        <v>1.7</v>
      </c>
      <c r="AE29" s="39">
        <v>3.4</v>
      </c>
      <c r="AF29" s="36">
        <v>10</v>
      </c>
      <c r="AG29" s="39">
        <v>3.6</v>
      </c>
      <c r="AI29">
        <f t="shared" ref="AI29:AI38" si="22">AVERAGE(X29:AH29)</f>
        <v>5.4428571428571431</v>
      </c>
      <c r="AJ29">
        <v>10</v>
      </c>
      <c r="AK29">
        <v>50</v>
      </c>
    </row>
    <row r="30" spans="1:73" x14ac:dyDescent="0.2">
      <c r="A30" s="17">
        <v>39252</v>
      </c>
      <c r="B30" s="23"/>
      <c r="C30" s="18"/>
      <c r="D30" s="18"/>
      <c r="E30" s="24">
        <v>2</v>
      </c>
      <c r="F30" s="24">
        <v>2</v>
      </c>
      <c r="G30" s="24">
        <v>1</v>
      </c>
      <c r="H30" s="24">
        <v>1</v>
      </c>
      <c r="I30" s="24">
        <v>2</v>
      </c>
      <c r="J30" s="24">
        <v>4</v>
      </c>
      <c r="K30" s="24" t="s">
        <v>184</v>
      </c>
      <c r="L30" s="24" t="s">
        <v>187</v>
      </c>
      <c r="M30" s="24" t="s">
        <v>20</v>
      </c>
      <c r="N30" s="24">
        <v>2</v>
      </c>
      <c r="O30" s="24">
        <v>0.08</v>
      </c>
      <c r="P30" s="24">
        <v>8.94</v>
      </c>
      <c r="Q30" s="24">
        <v>6.91</v>
      </c>
      <c r="R30" s="24">
        <v>8.31</v>
      </c>
      <c r="S30" s="24">
        <v>0.307</v>
      </c>
      <c r="T30" s="23"/>
      <c r="U30" s="24">
        <v>2.2999999999999998</v>
      </c>
      <c r="W30" t="s">
        <v>255</v>
      </c>
      <c r="X30">
        <f>AVERAGE(U3:U4)</f>
        <v>12.85</v>
      </c>
      <c r="Y30" s="39">
        <f>AVERAGE(U25:U26)</f>
        <v>2.9</v>
      </c>
      <c r="Z30" s="39">
        <f>AVERAGE(U47:U48)</f>
        <v>7.15</v>
      </c>
      <c r="AA30" s="39">
        <f>AVERAGE(U69:U70)</f>
        <v>5.85</v>
      </c>
      <c r="AC30" s="39">
        <f>AVERAGE(U113:U114)</f>
        <v>8.5500000000000007</v>
      </c>
      <c r="AD30">
        <f>AVERAGE(U157:U158)</f>
        <v>30.1</v>
      </c>
      <c r="AE30" s="39">
        <f>AVERAGE(U179:U180)</f>
        <v>7.5</v>
      </c>
      <c r="AF30" s="39">
        <f>AVERAGE(U201:U202)</f>
        <v>7.45</v>
      </c>
      <c r="AG30" s="39">
        <f>AVERAGE(U223:U224)</f>
        <v>4.4000000000000004</v>
      </c>
      <c r="AH30">
        <v>10</v>
      </c>
      <c r="AI30">
        <f t="shared" si="22"/>
        <v>9.6750000000000007</v>
      </c>
      <c r="AJ30">
        <v>10</v>
      </c>
      <c r="AK30">
        <v>50</v>
      </c>
    </row>
    <row r="31" spans="1:73" x14ac:dyDescent="0.2">
      <c r="A31" s="17">
        <v>39268</v>
      </c>
      <c r="B31" s="23"/>
      <c r="C31" s="18"/>
      <c r="D31" s="18"/>
      <c r="E31" s="24">
        <v>2</v>
      </c>
      <c r="F31" s="24">
        <v>2</v>
      </c>
      <c r="G31" s="24">
        <v>3</v>
      </c>
      <c r="H31" s="24">
        <v>3</v>
      </c>
      <c r="I31" s="24">
        <v>3</v>
      </c>
      <c r="J31" s="24">
        <v>6</v>
      </c>
      <c r="K31" s="24" t="s">
        <v>151</v>
      </c>
      <c r="L31" s="24" t="s">
        <v>187</v>
      </c>
      <c r="M31" s="24" t="s">
        <v>20</v>
      </c>
      <c r="N31" s="24">
        <v>2</v>
      </c>
      <c r="O31" s="24">
        <v>0.08</v>
      </c>
      <c r="P31" s="24">
        <v>9.84</v>
      </c>
      <c r="Q31" s="24">
        <v>7.1</v>
      </c>
      <c r="R31" s="24">
        <v>22.4</v>
      </c>
      <c r="S31" s="24">
        <v>0.47099999999999997</v>
      </c>
      <c r="T31" s="23"/>
      <c r="U31" s="24">
        <v>2.9</v>
      </c>
      <c r="W31" t="s">
        <v>256</v>
      </c>
      <c r="X31" s="39">
        <f>AVERAGE(U5:U6)</f>
        <v>6.75</v>
      </c>
      <c r="Y31" s="37">
        <v>95.1</v>
      </c>
      <c r="Z31">
        <f>AVERAGE(U49:U50)</f>
        <v>27.75</v>
      </c>
      <c r="AA31" s="39">
        <f>AVERAGE(U71:U72)</f>
        <v>5.15</v>
      </c>
      <c r="AB31" s="39">
        <v>3.8</v>
      </c>
      <c r="AC31" s="39">
        <v>6.8</v>
      </c>
      <c r="AE31" s="39">
        <f>AVERAGE(U181:U182)</f>
        <v>2.25</v>
      </c>
      <c r="AF31" s="39">
        <v>5.6</v>
      </c>
      <c r="AG31" s="39">
        <f>AVERAGE(U225:U226)</f>
        <v>1.55</v>
      </c>
      <c r="AH31">
        <f>AVERAGE(U247:U248)</f>
        <v>10.75</v>
      </c>
      <c r="AI31">
        <f t="shared" si="22"/>
        <v>16.550000000000004</v>
      </c>
      <c r="AJ31">
        <v>10</v>
      </c>
      <c r="AK31">
        <v>50</v>
      </c>
    </row>
    <row r="32" spans="1:73" x14ac:dyDescent="0.2">
      <c r="A32" s="17">
        <v>39282</v>
      </c>
      <c r="B32" s="23"/>
      <c r="C32" s="18"/>
      <c r="D32" s="18"/>
      <c r="E32" s="24"/>
      <c r="F32" s="24" t="s">
        <v>134</v>
      </c>
      <c r="G32" s="24"/>
      <c r="H32" s="24"/>
      <c r="I32" s="24"/>
      <c r="J32" s="24"/>
      <c r="K32" s="24"/>
      <c r="L32" s="24"/>
      <c r="M32" s="24"/>
      <c r="N32" s="24"/>
      <c r="O32" s="24"/>
      <c r="P32" s="24" t="s">
        <v>134</v>
      </c>
      <c r="Q32" s="24"/>
      <c r="R32" s="24"/>
      <c r="S32" s="24"/>
      <c r="T32" s="23"/>
      <c r="U32" s="24"/>
      <c r="W32" t="s">
        <v>257</v>
      </c>
      <c r="X32">
        <f>AVERAGE(U7:U8)</f>
        <v>32.5</v>
      </c>
      <c r="Y32" s="39">
        <f>AVERAGE(U29:U30)</f>
        <v>2.8499999999999996</v>
      </c>
      <c r="Z32">
        <f>AVERAGE(U51:U52)</f>
        <v>12.95</v>
      </c>
      <c r="AA32" s="39">
        <f>AVERAGE(U73:U74)</f>
        <v>5.45</v>
      </c>
      <c r="AC32">
        <f>AVERAGE(U117:U118)</f>
        <v>11.55</v>
      </c>
      <c r="AD32" s="39">
        <v>7.6</v>
      </c>
      <c r="AE32" s="39">
        <f>AVERAGE(U183:U184)</f>
        <v>3.45</v>
      </c>
      <c r="AF32">
        <f>AVERAGE(U205:U206)</f>
        <v>14.05</v>
      </c>
      <c r="AG32" s="39">
        <f>AVERAGE(U227:U228)</f>
        <v>0.9</v>
      </c>
      <c r="AH32" s="39">
        <f>AVERAGE(U249:U250)</f>
        <v>8</v>
      </c>
      <c r="AI32">
        <f t="shared" si="22"/>
        <v>9.93</v>
      </c>
      <c r="AJ32">
        <v>10</v>
      </c>
      <c r="AK32">
        <v>50</v>
      </c>
    </row>
    <row r="33" spans="1:37" x14ac:dyDescent="0.2">
      <c r="A33" s="17">
        <v>39294</v>
      </c>
      <c r="B33" s="23"/>
      <c r="C33" s="18"/>
      <c r="D33" s="18"/>
      <c r="E33" s="24">
        <v>3</v>
      </c>
      <c r="F33" s="24">
        <v>1</v>
      </c>
      <c r="G33" s="24">
        <v>3</v>
      </c>
      <c r="H33" s="24">
        <v>5</v>
      </c>
      <c r="I33" s="24">
        <v>1</v>
      </c>
      <c r="J33" s="24" t="s">
        <v>20</v>
      </c>
      <c r="K33" s="24" t="s">
        <v>209</v>
      </c>
      <c r="L33" s="24" t="s">
        <v>140</v>
      </c>
      <c r="M33" s="24" t="s">
        <v>20</v>
      </c>
      <c r="N33" s="24">
        <v>2</v>
      </c>
      <c r="O33" s="24">
        <v>0.08</v>
      </c>
      <c r="P33" s="24">
        <v>8.85</v>
      </c>
      <c r="Q33" s="24">
        <v>6.79</v>
      </c>
      <c r="R33" s="24">
        <v>0.72399999999999998</v>
      </c>
      <c r="S33" s="24">
        <v>0.61299999999999999</v>
      </c>
      <c r="T33" s="23"/>
      <c r="U33" s="24">
        <v>4.4000000000000004</v>
      </c>
      <c r="W33" t="s">
        <v>258</v>
      </c>
      <c r="X33" s="37">
        <f>AVERAGE(U9:U11)</f>
        <v>57.566666666666663</v>
      </c>
      <c r="Y33" s="39">
        <f>AVERAGE(U31:U33)</f>
        <v>3.6500000000000004</v>
      </c>
      <c r="Z33" s="37">
        <f>AVERAGE(U53:U55)</f>
        <v>57.6</v>
      </c>
      <c r="AA33">
        <f>AVERAGE(U76:U77)</f>
        <v>44.15</v>
      </c>
      <c r="AB33" s="39">
        <f>AVERAGE(U97:U99)</f>
        <v>3.8666666666666667</v>
      </c>
      <c r="AC33" s="39">
        <f>AVERAGE(U119:U121)</f>
        <v>5</v>
      </c>
      <c r="AD33" s="39">
        <f>AVERAGE(U163:U165)</f>
        <v>5.35</v>
      </c>
      <c r="AE33" s="39">
        <f>AVERAGE(U185:U187)</f>
        <v>9.6566666666666663</v>
      </c>
      <c r="AF33">
        <f>AVERAGE(U207:U209)</f>
        <v>15.233333333333334</v>
      </c>
      <c r="AG33" s="39">
        <f>AVERAGE(U229:U231)</f>
        <v>3.6500000000000004</v>
      </c>
      <c r="AH33" s="39">
        <f>AVERAGE(U251:U253)</f>
        <v>9.2000000000000011</v>
      </c>
      <c r="AI33">
        <f t="shared" si="22"/>
        <v>19.538484848484845</v>
      </c>
      <c r="AJ33">
        <v>10</v>
      </c>
      <c r="AK33">
        <v>50</v>
      </c>
    </row>
    <row r="34" spans="1:37" x14ac:dyDescent="0.2">
      <c r="A34" s="17">
        <v>39308</v>
      </c>
      <c r="B34" s="23"/>
      <c r="C34" s="18"/>
      <c r="D34" s="18"/>
      <c r="E34" s="24">
        <v>2</v>
      </c>
      <c r="F34" s="24">
        <v>1</v>
      </c>
      <c r="G34" s="24">
        <v>1</v>
      </c>
      <c r="H34" s="24">
        <v>3</v>
      </c>
      <c r="I34" s="24">
        <v>1</v>
      </c>
      <c r="J34" s="24" t="s">
        <v>20</v>
      </c>
      <c r="K34" s="24" t="s">
        <v>151</v>
      </c>
      <c r="L34" s="24" t="s">
        <v>142</v>
      </c>
      <c r="M34" s="24" t="s">
        <v>20</v>
      </c>
      <c r="N34" s="24">
        <v>2</v>
      </c>
      <c r="O34" s="24">
        <v>0.08</v>
      </c>
      <c r="P34" s="24">
        <v>11.19</v>
      </c>
      <c r="Q34" s="24">
        <v>6.53</v>
      </c>
      <c r="R34" s="24">
        <v>3.88</v>
      </c>
      <c r="S34" s="24">
        <v>0.34499999999999997</v>
      </c>
      <c r="T34" s="23"/>
      <c r="U34" s="24">
        <v>4.9000000000000004</v>
      </c>
      <c r="W34" t="s">
        <v>262</v>
      </c>
      <c r="X34" s="37">
        <f>AVERAGE(U12:U13)</f>
        <v>76.349999999999994</v>
      </c>
      <c r="Y34" s="39">
        <f>AVERAGE(U34:U35)</f>
        <v>6.15</v>
      </c>
      <c r="Z34" s="37">
        <f>AVERAGE(U56:U57)</f>
        <v>78</v>
      </c>
      <c r="AA34" s="39">
        <f>AVERAGE(U78:U79)</f>
        <v>5.8000000000000007</v>
      </c>
      <c r="AB34" s="39">
        <v>7.9</v>
      </c>
      <c r="AC34" s="39">
        <f>AVERAGE(U122:U123)</f>
        <v>4.8</v>
      </c>
      <c r="AD34">
        <v>21.1</v>
      </c>
      <c r="AE34" s="39">
        <v>3.4</v>
      </c>
      <c r="AF34">
        <f>AVERAGE(U210:U211)</f>
        <v>21.7</v>
      </c>
      <c r="AG34" s="39">
        <f>AVERAGE(U232:U233)</f>
        <v>1.4</v>
      </c>
      <c r="AH34" s="39">
        <f>AVERAGE(U254:U255)</f>
        <v>6.95</v>
      </c>
      <c r="AI34">
        <f t="shared" si="22"/>
        <v>21.231818181818184</v>
      </c>
      <c r="AJ34">
        <v>10</v>
      </c>
      <c r="AK34">
        <v>50</v>
      </c>
    </row>
    <row r="35" spans="1:37" x14ac:dyDescent="0.2">
      <c r="A35" s="17">
        <v>39322</v>
      </c>
      <c r="B35" s="23"/>
      <c r="C35" s="18"/>
      <c r="D35" s="18"/>
      <c r="E35" s="24">
        <v>2</v>
      </c>
      <c r="F35" s="24">
        <v>2</v>
      </c>
      <c r="G35" s="24">
        <v>1</v>
      </c>
      <c r="H35" s="24">
        <v>2</v>
      </c>
      <c r="I35" s="24">
        <v>2</v>
      </c>
      <c r="J35" s="24">
        <v>2</v>
      </c>
      <c r="K35" s="24" t="s">
        <v>150</v>
      </c>
      <c r="L35" s="24" t="s">
        <v>142</v>
      </c>
      <c r="M35" s="24" t="s">
        <v>20</v>
      </c>
      <c r="N35" s="24">
        <v>2</v>
      </c>
      <c r="O35" s="24">
        <v>0.11</v>
      </c>
      <c r="P35" s="24">
        <v>6.66</v>
      </c>
      <c r="Q35" s="24">
        <v>8.68</v>
      </c>
      <c r="R35" s="24">
        <v>6.52</v>
      </c>
      <c r="S35" s="24">
        <v>0.30299999999999999</v>
      </c>
      <c r="T35" s="23"/>
      <c r="U35" s="24">
        <v>7.4</v>
      </c>
      <c r="W35" t="s">
        <v>259</v>
      </c>
      <c r="X35" s="37">
        <f>AVERAGE(U14:U15)</f>
        <v>68.3</v>
      </c>
      <c r="Y35">
        <v>27.9</v>
      </c>
      <c r="Z35" s="37">
        <f>AVERAGE(U58:U59)</f>
        <v>103.45</v>
      </c>
      <c r="AA35" s="39">
        <f>AVERAGE(U80:U81)</f>
        <v>2.8</v>
      </c>
      <c r="AB35" s="39">
        <v>6.6</v>
      </c>
      <c r="AC35" s="39">
        <f>AVERAGE(U124:U125)</f>
        <v>2.65</v>
      </c>
      <c r="AD35" s="39">
        <v>1.7</v>
      </c>
      <c r="AE35" s="39">
        <v>2.5</v>
      </c>
      <c r="AF35">
        <v>15.2</v>
      </c>
      <c r="AG35" s="39">
        <f>AVERAGE(U234:U235)</f>
        <v>1.1499999999999999</v>
      </c>
      <c r="AH35" s="39">
        <f>AVERAGE(U256:U257)</f>
        <v>8.6</v>
      </c>
      <c r="AI35">
        <f t="shared" si="22"/>
        <v>21.895454545454541</v>
      </c>
      <c r="AJ35">
        <v>10</v>
      </c>
      <c r="AK35">
        <v>50</v>
      </c>
    </row>
    <row r="36" spans="1:37" x14ac:dyDescent="0.2">
      <c r="A36" s="17">
        <v>39336</v>
      </c>
      <c r="B36" s="23"/>
      <c r="C36" s="18"/>
      <c r="D36" s="18"/>
      <c r="E36" s="24">
        <v>2</v>
      </c>
      <c r="F36" s="24">
        <v>2</v>
      </c>
      <c r="G36" s="24">
        <v>2</v>
      </c>
      <c r="H36" s="24">
        <v>3</v>
      </c>
      <c r="I36" s="24">
        <v>2</v>
      </c>
      <c r="J36" s="24">
        <v>6</v>
      </c>
      <c r="K36" s="24" t="s">
        <v>209</v>
      </c>
      <c r="L36" s="24" t="s">
        <v>140</v>
      </c>
      <c r="M36" s="24" t="s">
        <v>20</v>
      </c>
      <c r="N36" s="24">
        <v>2</v>
      </c>
      <c r="O36" s="24">
        <v>0.08</v>
      </c>
      <c r="P36" s="24">
        <v>5.53</v>
      </c>
      <c r="Q36" s="24">
        <v>6.59</v>
      </c>
      <c r="R36" s="24">
        <v>3.36</v>
      </c>
      <c r="S36" s="24">
        <v>0.25</v>
      </c>
      <c r="T36" s="23"/>
      <c r="U36" s="24">
        <v>27.9</v>
      </c>
      <c r="W36" t="s">
        <v>260</v>
      </c>
      <c r="X36" s="37">
        <f>AVERAGE(U16:U17)</f>
        <v>75</v>
      </c>
      <c r="Y36" s="39">
        <v>3.4</v>
      </c>
      <c r="Z36" s="37">
        <f>AVERAGE(U60:U61)</f>
        <v>65.2</v>
      </c>
      <c r="AA36" s="39">
        <f>AVERAGE(U82:U83)</f>
        <v>6.35</v>
      </c>
      <c r="AC36" s="39">
        <f>AVERAGE(U126:U127)</f>
        <v>9.0500000000000007</v>
      </c>
      <c r="AD36" s="39">
        <f>AVERAGE(U170:U171)</f>
        <v>7</v>
      </c>
      <c r="AE36" s="39">
        <f>AVERAGE(U192:U193)</f>
        <v>3.7</v>
      </c>
      <c r="AF36">
        <f>AVERAGE(U214:U215)</f>
        <v>13.75</v>
      </c>
      <c r="AG36" s="39">
        <f>AVERAGE(U236:U237)</f>
        <v>1.65</v>
      </c>
      <c r="AH36" s="39">
        <f>AVERAGE(U258:U259)</f>
        <v>7.05</v>
      </c>
      <c r="AI36">
        <f t="shared" si="22"/>
        <v>19.215000000000003</v>
      </c>
      <c r="AJ36">
        <v>10</v>
      </c>
      <c r="AK36">
        <v>50</v>
      </c>
    </row>
    <row r="37" spans="1:37" x14ac:dyDescent="0.2">
      <c r="A37" s="17">
        <v>39350</v>
      </c>
      <c r="B37" s="23"/>
      <c r="C37" s="18"/>
      <c r="D37" s="18"/>
      <c r="E37" s="24"/>
      <c r="F37" s="24" t="s">
        <v>134</v>
      </c>
      <c r="G37" s="24"/>
      <c r="H37" s="24"/>
      <c r="I37" s="24"/>
      <c r="J37" s="24"/>
      <c r="K37" s="24"/>
      <c r="L37" s="24"/>
      <c r="M37" s="24"/>
      <c r="N37" s="24"/>
      <c r="O37" s="24"/>
      <c r="P37" s="24" t="s">
        <v>134</v>
      </c>
      <c r="Q37" s="24"/>
      <c r="R37" s="24"/>
      <c r="S37" s="24"/>
      <c r="T37" s="23"/>
      <c r="U37" s="24"/>
      <c r="W37" t="s">
        <v>263</v>
      </c>
      <c r="X37">
        <f>AVERAGE(U18:U19)</f>
        <v>11.55</v>
      </c>
      <c r="Y37" s="39">
        <v>1.4</v>
      </c>
      <c r="Z37">
        <f>AVERAGE(U63)</f>
        <v>11.8</v>
      </c>
      <c r="AA37">
        <v>12.7</v>
      </c>
      <c r="AC37" s="39">
        <f>AVERAGE(U128:U129)</f>
        <v>5.05</v>
      </c>
      <c r="AD37" s="39">
        <f>AVERAGE(U172:U173)</f>
        <v>6.1999999999999993</v>
      </c>
      <c r="AE37" s="39">
        <f>AVERAGE(U194:U195)</f>
        <v>3</v>
      </c>
      <c r="AF37">
        <f>AVERAGE(U216:U217)</f>
        <v>16.25</v>
      </c>
      <c r="AG37" s="39">
        <f>AVERAGE(U238:U239)</f>
        <v>2.6</v>
      </c>
      <c r="AH37" s="39">
        <f>AVERAGE(U260:U261)</f>
        <v>8.1999999999999993</v>
      </c>
      <c r="AI37">
        <f t="shared" si="22"/>
        <v>7.875</v>
      </c>
      <c r="AJ37">
        <v>10</v>
      </c>
      <c r="AK37">
        <v>50</v>
      </c>
    </row>
    <row r="38" spans="1:37" x14ac:dyDescent="0.2">
      <c r="A38" s="17">
        <v>39364</v>
      </c>
      <c r="B38" s="23"/>
      <c r="C38" s="18"/>
      <c r="D38" s="18"/>
      <c r="E38" s="24"/>
      <c r="F38" s="24" t="s">
        <v>134</v>
      </c>
      <c r="G38" s="24"/>
      <c r="H38" s="24"/>
      <c r="I38" s="24"/>
      <c r="J38" s="24"/>
      <c r="K38" s="24"/>
      <c r="L38" s="24"/>
      <c r="M38" s="24"/>
      <c r="N38" s="24"/>
      <c r="O38" s="24"/>
      <c r="P38" s="24" t="s">
        <v>134</v>
      </c>
      <c r="Q38" s="24"/>
      <c r="R38" s="24"/>
      <c r="S38" s="24"/>
      <c r="T38" s="23"/>
      <c r="U38" s="24"/>
      <c r="W38" t="s">
        <v>264</v>
      </c>
      <c r="Y38" s="39">
        <v>0.3</v>
      </c>
      <c r="Z38">
        <v>14.2</v>
      </c>
      <c r="AA38" s="39">
        <v>2.2000000000000002</v>
      </c>
      <c r="AC38" s="39">
        <v>0.3</v>
      </c>
      <c r="AD38" s="39">
        <v>2.8</v>
      </c>
      <c r="AE38" s="39">
        <v>1</v>
      </c>
      <c r="AF38">
        <v>39.700000000000003</v>
      </c>
      <c r="AG38" s="39">
        <v>1.1000000000000001</v>
      </c>
      <c r="AH38" s="39">
        <v>3.6</v>
      </c>
      <c r="AI38">
        <f t="shared" si="22"/>
        <v>7.2444444444444445</v>
      </c>
      <c r="AJ38">
        <v>10</v>
      </c>
      <c r="AK38">
        <v>50</v>
      </c>
    </row>
    <row r="39" spans="1:37" x14ac:dyDescent="0.2">
      <c r="A39" s="17">
        <v>39378</v>
      </c>
      <c r="B39" s="23"/>
      <c r="C39" s="18"/>
      <c r="D39" s="18"/>
      <c r="E39" s="24">
        <v>3</v>
      </c>
      <c r="F39" s="24">
        <v>2</v>
      </c>
      <c r="G39" s="24">
        <v>3</v>
      </c>
      <c r="H39" s="24">
        <v>1</v>
      </c>
      <c r="I39" s="24">
        <v>3</v>
      </c>
      <c r="J39" s="24">
        <v>6</v>
      </c>
      <c r="K39" s="24" t="s">
        <v>140</v>
      </c>
      <c r="L39" s="24" t="s">
        <v>247</v>
      </c>
      <c r="M39" s="24" t="s">
        <v>20</v>
      </c>
      <c r="N39" s="24">
        <v>2</v>
      </c>
      <c r="O39" s="24">
        <v>7.0000000000000007E-2</v>
      </c>
      <c r="P39" s="24">
        <v>1.68</v>
      </c>
      <c r="Q39" s="24">
        <v>6.3</v>
      </c>
      <c r="R39" s="24">
        <v>5.48</v>
      </c>
      <c r="S39" s="24">
        <v>0.27100000000000002</v>
      </c>
      <c r="T39" s="23"/>
      <c r="U39" s="24">
        <v>3.4</v>
      </c>
    </row>
    <row r="40" spans="1:37" x14ac:dyDescent="0.2">
      <c r="A40" s="17">
        <v>39392</v>
      </c>
      <c r="B40" s="23"/>
      <c r="C40" s="18"/>
      <c r="D40" s="18"/>
      <c r="E40" s="24">
        <v>3</v>
      </c>
      <c r="F40" s="24">
        <v>1</v>
      </c>
      <c r="G40" s="24">
        <v>2</v>
      </c>
      <c r="H40" s="24">
        <v>4</v>
      </c>
      <c r="I40" s="24">
        <v>2</v>
      </c>
      <c r="J40" s="24">
        <v>8</v>
      </c>
      <c r="K40" s="24" t="s">
        <v>152</v>
      </c>
      <c r="L40" s="24" t="s">
        <v>141</v>
      </c>
      <c r="M40" s="24" t="s">
        <v>20</v>
      </c>
      <c r="N40" s="24">
        <v>2</v>
      </c>
      <c r="O40" s="24">
        <v>0.09</v>
      </c>
      <c r="P40" s="24">
        <v>10.79</v>
      </c>
      <c r="Q40" s="24">
        <v>6.35</v>
      </c>
      <c r="R40" s="24">
        <v>2.5299999999999998</v>
      </c>
      <c r="S40" s="24" t="s">
        <v>20</v>
      </c>
      <c r="T40" s="23"/>
      <c r="U40" s="24">
        <v>1.4</v>
      </c>
      <c r="X40" s="5" t="s">
        <v>139</v>
      </c>
    </row>
    <row r="41" spans="1:37" x14ac:dyDescent="0.2">
      <c r="A41" s="17">
        <v>39405</v>
      </c>
      <c r="B41" s="23"/>
      <c r="C41" s="18"/>
      <c r="D41" s="18"/>
      <c r="E41" s="24"/>
      <c r="F41" s="24" t="s">
        <v>134</v>
      </c>
      <c r="G41" s="24"/>
      <c r="H41" s="24"/>
      <c r="I41" s="24"/>
      <c r="J41" s="24"/>
      <c r="K41" s="24"/>
      <c r="L41" s="24"/>
      <c r="M41" s="24"/>
      <c r="N41" s="24"/>
      <c r="O41" s="24"/>
      <c r="P41" s="24" t="s">
        <v>134</v>
      </c>
      <c r="Q41" s="24"/>
      <c r="R41" s="24"/>
      <c r="S41" s="24"/>
      <c r="T41" s="23"/>
      <c r="U41" s="24"/>
      <c r="X41">
        <v>1</v>
      </c>
      <c r="Y41">
        <v>2</v>
      </c>
      <c r="Z41">
        <v>3</v>
      </c>
      <c r="AA41">
        <v>5</v>
      </c>
      <c r="AB41">
        <v>6</v>
      </c>
      <c r="AC41">
        <v>7</v>
      </c>
      <c r="AD41">
        <v>9</v>
      </c>
      <c r="AE41">
        <v>12</v>
      </c>
      <c r="AF41">
        <v>13</v>
      </c>
      <c r="AG41">
        <v>14</v>
      </c>
      <c r="AH41">
        <v>15</v>
      </c>
    </row>
    <row r="42" spans="1:37" x14ac:dyDescent="0.2">
      <c r="A42" s="17">
        <v>39420</v>
      </c>
      <c r="B42" s="23"/>
      <c r="C42" s="18"/>
      <c r="D42" s="18"/>
      <c r="E42" s="24">
        <v>1</v>
      </c>
      <c r="F42" s="24">
        <v>3</v>
      </c>
      <c r="G42" s="24">
        <v>2</v>
      </c>
      <c r="H42" s="24">
        <v>3</v>
      </c>
      <c r="I42" s="24">
        <v>3</v>
      </c>
      <c r="J42" s="24">
        <v>8</v>
      </c>
      <c r="K42" s="24" t="s">
        <v>176</v>
      </c>
      <c r="L42" s="24" t="s">
        <v>163</v>
      </c>
      <c r="M42" s="24" t="s">
        <v>20</v>
      </c>
      <c r="N42" s="24">
        <v>2</v>
      </c>
      <c r="O42" s="24">
        <v>0.09</v>
      </c>
      <c r="P42" s="24">
        <v>9.7799999999999994</v>
      </c>
      <c r="Q42" s="24">
        <v>6.61</v>
      </c>
      <c r="R42" s="24">
        <v>1.21E-2</v>
      </c>
      <c r="S42" s="24">
        <v>0.70499999999999996</v>
      </c>
      <c r="T42" s="23"/>
      <c r="U42" s="24">
        <v>0.3</v>
      </c>
      <c r="W42" t="s">
        <v>261</v>
      </c>
      <c r="Y42">
        <v>10.7</v>
      </c>
      <c r="Z42">
        <v>8.81</v>
      </c>
      <c r="AC42">
        <v>9.6</v>
      </c>
      <c r="AD42">
        <v>9.2799999999999994</v>
      </c>
      <c r="AE42">
        <v>10.8</v>
      </c>
      <c r="AF42">
        <v>8.81</v>
      </c>
      <c r="AG42">
        <v>11.2</v>
      </c>
      <c r="AI42">
        <f t="shared" ref="AI42:AI51" si="23">AVERAGE(X42:AH42)</f>
        <v>9.8857142857142861</v>
      </c>
      <c r="AJ42">
        <v>5</v>
      </c>
    </row>
    <row r="43" spans="1:37" x14ac:dyDescent="0.2">
      <c r="A43" s="17"/>
      <c r="B43" s="23"/>
      <c r="C43" s="18"/>
      <c r="D43" s="1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W43" t="s">
        <v>255</v>
      </c>
      <c r="X43">
        <f>AVERAGE(P3:P4)</f>
        <v>10.64</v>
      </c>
      <c r="Y43">
        <f>AVERAGE(P25:P26)</f>
        <v>10.030000000000001</v>
      </c>
      <c r="Z43">
        <f>AVERAGE(P47:P48)</f>
        <v>9.14</v>
      </c>
      <c r="AA43">
        <f>AVERAGE(P69:P70)</f>
        <v>10.295</v>
      </c>
      <c r="AC43">
        <f>AVERAGE(P113:P114)</f>
        <v>9.98</v>
      </c>
      <c r="AD43">
        <f>AVERAGE(P157:P158)</f>
        <v>9.7750000000000004</v>
      </c>
      <c r="AE43">
        <f>AVERAGE(P179:P180)</f>
        <v>10.285</v>
      </c>
      <c r="AF43">
        <f>AVERAGE(P201:P202)</f>
        <v>8.7899999999999991</v>
      </c>
      <c r="AG43">
        <v>10.9</v>
      </c>
      <c r="AH43">
        <v>8.56</v>
      </c>
      <c r="AI43">
        <f t="shared" si="23"/>
        <v>9.839500000000001</v>
      </c>
      <c r="AJ43">
        <v>5</v>
      </c>
    </row>
    <row r="44" spans="1:37" x14ac:dyDescent="0.2">
      <c r="A44" s="6"/>
      <c r="Q44" s="35">
        <f>AVERAGE(Q24:Q42)</f>
        <v>6.6757142857142862</v>
      </c>
      <c r="R44" s="35">
        <f>AVERAGE(R24:R42)</f>
        <v>6.6982928571428584</v>
      </c>
      <c r="S44" s="35">
        <f>AVERAGE(S24:S42)</f>
        <v>0.37915384615384617</v>
      </c>
      <c r="T44" s="35"/>
      <c r="U44" s="35">
        <f>AVERAGE(U24:U42)</f>
        <v>11.614285714285717</v>
      </c>
      <c r="W44" t="s">
        <v>256</v>
      </c>
      <c r="X44">
        <f>AVERAGE(P5:P6)</f>
        <v>8.06</v>
      </c>
      <c r="Y44">
        <f>AVERAGE(P27)</f>
        <v>11.23</v>
      </c>
      <c r="Z44">
        <f>AVERAGE(P49:P50)</f>
        <v>11.45</v>
      </c>
      <c r="AA44">
        <f>AVERAGE(P71:P72)</f>
        <v>10.175000000000001</v>
      </c>
      <c r="AB44">
        <v>10.7</v>
      </c>
      <c r="AC44">
        <v>11.2</v>
      </c>
      <c r="AE44">
        <f>AVERAGE(P181:P182)</f>
        <v>14.425000000000001</v>
      </c>
      <c r="AF44">
        <v>8.26</v>
      </c>
      <c r="AG44">
        <f>AVERAGE(P225:P226)</f>
        <v>8.2650000000000006</v>
      </c>
      <c r="AH44">
        <f>AVERAGE(P247:P248)</f>
        <v>10.67</v>
      </c>
      <c r="AI44">
        <f t="shared" si="23"/>
        <v>10.4435</v>
      </c>
      <c r="AJ44">
        <v>5</v>
      </c>
    </row>
    <row r="45" spans="1:37" x14ac:dyDescent="0.2">
      <c r="W45" t="s">
        <v>257</v>
      </c>
      <c r="X45">
        <f>AVERAGE(P7:P8)</f>
        <v>5.6400000000000006</v>
      </c>
      <c r="Y45">
        <f>AVERAGE(P29:P30)</f>
        <v>8.7949999999999999</v>
      </c>
      <c r="Z45">
        <f>AVERAGE(P51:P52)</f>
        <v>10.51</v>
      </c>
      <c r="AA45">
        <f>AVERAGE(P73:P74)</f>
        <v>11.7</v>
      </c>
      <c r="AC45">
        <f>AVERAGE(P117:P118)</f>
        <v>12.205</v>
      </c>
      <c r="AD45">
        <v>7.63</v>
      </c>
      <c r="AE45">
        <f>AVERAGE(P183:P184)</f>
        <v>11.82</v>
      </c>
      <c r="AF45">
        <f>AVERAGE(P205:P206)</f>
        <v>7.52</v>
      </c>
      <c r="AG45">
        <f>AVERAGE(P227:P228)</f>
        <v>7.4</v>
      </c>
      <c r="AH45">
        <f>AVERAGE(P249:P250)</f>
        <v>8.8000000000000007</v>
      </c>
      <c r="AI45">
        <f t="shared" si="23"/>
        <v>9.202</v>
      </c>
      <c r="AJ45">
        <v>5</v>
      </c>
    </row>
    <row r="46" spans="1:37" x14ac:dyDescent="0.2">
      <c r="A46" s="17">
        <v>39168</v>
      </c>
      <c r="B46" s="18" t="s">
        <v>26</v>
      </c>
      <c r="C46" s="18" t="s">
        <v>27</v>
      </c>
      <c r="D46" s="18" t="s">
        <v>96</v>
      </c>
      <c r="E46" s="18" t="s">
        <v>20</v>
      </c>
      <c r="F46" s="18">
        <v>2</v>
      </c>
      <c r="G46" s="18">
        <v>1</v>
      </c>
      <c r="H46" s="18">
        <v>1</v>
      </c>
      <c r="I46" s="18">
        <v>2</v>
      </c>
      <c r="J46" s="18">
        <v>8</v>
      </c>
      <c r="K46" s="18" t="s">
        <v>142</v>
      </c>
      <c r="L46" s="18" t="s">
        <v>143</v>
      </c>
      <c r="M46" s="18" t="s">
        <v>144</v>
      </c>
      <c r="N46" s="18">
        <v>1</v>
      </c>
      <c r="O46" s="18">
        <v>7.0000000000000007E-2</v>
      </c>
      <c r="P46" s="18">
        <v>8.81</v>
      </c>
      <c r="Q46" s="18">
        <v>6.23</v>
      </c>
      <c r="R46" s="18">
        <v>6.49</v>
      </c>
      <c r="S46" s="18">
        <v>0.151</v>
      </c>
      <c r="T46" s="18"/>
      <c r="U46" s="18">
        <v>7.2</v>
      </c>
      <c r="W46" t="s">
        <v>258</v>
      </c>
      <c r="X46">
        <f>AVERAGE(P9:P11)</f>
        <v>7.4433333333333325</v>
      </c>
      <c r="Y46">
        <f>AVERAGE(P31:P33)</f>
        <v>9.3449999999999989</v>
      </c>
      <c r="Z46">
        <f>AVERAGE(P53:P55)</f>
        <v>10.430000000000001</v>
      </c>
      <c r="AA46">
        <f>AVERAGE(P76:P77)</f>
        <v>10.6</v>
      </c>
      <c r="AB46">
        <f>AVERAGE(P97:P99)</f>
        <v>11.713333333333333</v>
      </c>
      <c r="AC46">
        <f>AVERAGE(P119:P121)</f>
        <v>11.566666666666668</v>
      </c>
      <c r="AD46">
        <f>AVERAGE(P163:P165)</f>
        <v>7.1899999999999995</v>
      </c>
      <c r="AE46">
        <f>AVERAGE(P185:P187)</f>
        <v>10.26</v>
      </c>
      <c r="AF46">
        <f>AVERAGE(P207:P209)</f>
        <v>8.8133333333333326</v>
      </c>
      <c r="AG46">
        <f>AVERAGE(P229:P231)</f>
        <v>7.8149999999999995</v>
      </c>
      <c r="AH46">
        <f>AVERAGE(P251:P253)</f>
        <v>9.9333333333333336</v>
      </c>
      <c r="AI46">
        <f t="shared" si="23"/>
        <v>9.5554545454545465</v>
      </c>
      <c r="AJ46">
        <v>5</v>
      </c>
    </row>
    <row r="47" spans="1:37" x14ac:dyDescent="0.2">
      <c r="A47" s="17">
        <v>39182</v>
      </c>
      <c r="B47" s="18"/>
      <c r="C47" s="18"/>
      <c r="D47" s="18"/>
      <c r="E47" s="18" t="s">
        <v>20</v>
      </c>
      <c r="F47" s="18">
        <v>1</v>
      </c>
      <c r="G47" s="18">
        <v>1</v>
      </c>
      <c r="H47" s="18">
        <v>1</v>
      </c>
      <c r="I47" s="18">
        <v>2</v>
      </c>
      <c r="J47" s="18">
        <v>1</v>
      </c>
      <c r="K47" s="18" t="s">
        <v>192</v>
      </c>
      <c r="L47" s="18" t="s">
        <v>167</v>
      </c>
      <c r="M47" s="18" t="s">
        <v>30</v>
      </c>
      <c r="N47" s="18">
        <v>2</v>
      </c>
      <c r="O47" s="18">
        <v>0.12</v>
      </c>
      <c r="P47" s="18">
        <v>10</v>
      </c>
      <c r="Q47" s="18">
        <v>5.9</v>
      </c>
      <c r="R47" s="18">
        <v>6.73</v>
      </c>
      <c r="S47" s="18">
        <v>6.6000000000000003E-2</v>
      </c>
      <c r="T47" s="18"/>
      <c r="U47" s="18">
        <v>7</v>
      </c>
      <c r="W47" t="s">
        <v>262</v>
      </c>
      <c r="X47">
        <f>AVERAGE(P12:P13)</f>
        <v>7.3149999999999995</v>
      </c>
      <c r="Y47">
        <f>AVERAGE(P34:P35)</f>
        <v>8.9250000000000007</v>
      </c>
      <c r="Z47">
        <f>AVERAGE(P56:P57)</f>
        <v>11.370000000000001</v>
      </c>
      <c r="AA47">
        <f>AVERAGE(P78:P79)</f>
        <v>5.5049999999999999</v>
      </c>
      <c r="AB47">
        <v>14.4</v>
      </c>
      <c r="AC47">
        <f>AVERAGE(P122:P123)</f>
        <v>11.4</v>
      </c>
      <c r="AD47">
        <v>8.49</v>
      </c>
      <c r="AE47">
        <v>10.1</v>
      </c>
      <c r="AF47">
        <f>AVERAGE(P210:P211)</f>
        <v>7.7549999999999999</v>
      </c>
      <c r="AG47">
        <f>AVERAGE(P232:P233)</f>
        <v>6.53</v>
      </c>
      <c r="AH47">
        <f>AVERAGE(P254:P255)</f>
        <v>9.6349999999999998</v>
      </c>
      <c r="AI47">
        <f t="shared" si="23"/>
        <v>9.2204545454545457</v>
      </c>
      <c r="AJ47">
        <v>5</v>
      </c>
    </row>
    <row r="48" spans="1:37" x14ac:dyDescent="0.2">
      <c r="A48" s="17">
        <v>39196</v>
      </c>
      <c r="B48" s="18"/>
      <c r="C48" s="18"/>
      <c r="D48" s="18"/>
      <c r="E48" s="18" t="s">
        <v>20</v>
      </c>
      <c r="F48" s="18">
        <v>2</v>
      </c>
      <c r="G48" s="18">
        <v>2</v>
      </c>
      <c r="H48" s="18">
        <v>1</v>
      </c>
      <c r="I48" s="18">
        <v>3</v>
      </c>
      <c r="J48" s="18">
        <v>5</v>
      </c>
      <c r="K48" s="18" t="s">
        <v>165</v>
      </c>
      <c r="L48" s="18" t="s">
        <v>141</v>
      </c>
      <c r="M48" s="18" t="s">
        <v>32</v>
      </c>
      <c r="N48" s="18">
        <v>1</v>
      </c>
      <c r="O48" s="18">
        <v>0.06</v>
      </c>
      <c r="P48" s="18">
        <v>8.2799999999999994</v>
      </c>
      <c r="Q48" s="18">
        <v>6.25</v>
      </c>
      <c r="R48" s="18">
        <v>4.5599999999999996</v>
      </c>
      <c r="S48" s="18">
        <v>9.7000000000000003E-2</v>
      </c>
      <c r="T48" s="18"/>
      <c r="U48" s="18">
        <v>7.3</v>
      </c>
      <c r="W48" t="s">
        <v>259</v>
      </c>
      <c r="X48">
        <v>8.9</v>
      </c>
      <c r="Y48">
        <v>5.53</v>
      </c>
      <c r="Z48" s="38">
        <v>4.25</v>
      </c>
      <c r="AA48">
        <f>AVERAGE(P80)</f>
        <v>5.6</v>
      </c>
      <c r="AB48" s="38">
        <v>0.39</v>
      </c>
      <c r="AC48" s="38">
        <v>2.52</v>
      </c>
      <c r="AE48" s="38">
        <v>2.0499999999999998</v>
      </c>
      <c r="AG48">
        <v>6.94</v>
      </c>
      <c r="AH48">
        <v>9.9</v>
      </c>
      <c r="AI48">
        <f t="shared" si="23"/>
        <v>5.12</v>
      </c>
      <c r="AJ48">
        <v>5</v>
      </c>
    </row>
    <row r="49" spans="1:36" x14ac:dyDescent="0.2">
      <c r="A49" s="17">
        <v>39210</v>
      </c>
      <c r="B49" s="18"/>
      <c r="C49" s="18"/>
      <c r="D49" s="18"/>
      <c r="E49" s="18" t="s">
        <v>20</v>
      </c>
      <c r="F49" s="18">
        <v>1</v>
      </c>
      <c r="G49" s="18">
        <v>1</v>
      </c>
      <c r="H49" s="18">
        <v>3</v>
      </c>
      <c r="I49" s="18">
        <v>2</v>
      </c>
      <c r="J49" s="18">
        <v>1</v>
      </c>
      <c r="K49" s="18" t="s">
        <v>168</v>
      </c>
      <c r="L49" s="18" t="s">
        <v>143</v>
      </c>
      <c r="M49" s="18" t="s">
        <v>32</v>
      </c>
      <c r="N49" s="18">
        <v>1</v>
      </c>
      <c r="O49" s="18">
        <v>7.0000000000000007E-2</v>
      </c>
      <c r="P49" s="18">
        <v>9.58</v>
      </c>
      <c r="Q49" s="18">
        <v>6.83</v>
      </c>
      <c r="R49" s="18">
        <v>7.62</v>
      </c>
      <c r="S49" s="18">
        <v>0.115</v>
      </c>
      <c r="T49" s="18"/>
      <c r="U49" s="18">
        <v>11.7</v>
      </c>
      <c r="W49" t="s">
        <v>260</v>
      </c>
      <c r="X49">
        <f>AVERAGE(P16:P17)</f>
        <v>6.47</v>
      </c>
      <c r="Y49" s="38">
        <v>1.68</v>
      </c>
      <c r="Z49">
        <f>AVERAGE(P60:P61)</f>
        <v>7.8800000000000008</v>
      </c>
      <c r="AA49">
        <f>AVERAGE(P82:P83)</f>
        <v>5.3250000000000002</v>
      </c>
      <c r="AC49">
        <f>AVERAGE(P126:P127)</f>
        <v>7.03</v>
      </c>
      <c r="AD49" s="38">
        <f>AVERAGE(P170:P171)</f>
        <v>2.79</v>
      </c>
      <c r="AE49">
        <f>AVERAGE(P192:P193)</f>
        <v>6.0249999999999995</v>
      </c>
      <c r="AF49" s="38">
        <f>AVERAGE(P214:P215)</f>
        <v>4.9499999999999993</v>
      </c>
      <c r="AG49" s="38">
        <f>AVERAGE(P236:P237)</f>
        <v>4.2349999999999994</v>
      </c>
      <c r="AH49">
        <f>AVERAGE(P258:P259)</f>
        <v>5.82</v>
      </c>
      <c r="AI49">
        <f t="shared" si="23"/>
        <v>5.2205000000000004</v>
      </c>
      <c r="AJ49">
        <v>5</v>
      </c>
    </row>
    <row r="50" spans="1:36" x14ac:dyDescent="0.2">
      <c r="A50" s="17">
        <v>39224</v>
      </c>
      <c r="B50" s="18"/>
      <c r="C50" s="18"/>
      <c r="D50" s="18"/>
      <c r="E50" s="18" t="s">
        <v>20</v>
      </c>
      <c r="F50" s="18">
        <v>2</v>
      </c>
      <c r="G50" s="18">
        <v>2</v>
      </c>
      <c r="H50" s="18">
        <v>1</v>
      </c>
      <c r="I50" s="18">
        <v>2</v>
      </c>
      <c r="J50" s="18">
        <v>8</v>
      </c>
      <c r="K50" s="18" t="s">
        <v>143</v>
      </c>
      <c r="L50" s="18" t="s">
        <v>161</v>
      </c>
      <c r="M50" s="18" t="s">
        <v>32</v>
      </c>
      <c r="N50" s="18">
        <v>1</v>
      </c>
      <c r="O50" s="18">
        <v>0.08</v>
      </c>
      <c r="P50" s="18">
        <v>13.32</v>
      </c>
      <c r="Q50" s="18">
        <v>7.42</v>
      </c>
      <c r="R50" s="18">
        <v>6.99</v>
      </c>
      <c r="S50" s="18">
        <v>1.7849999999999999</v>
      </c>
      <c r="T50" s="18"/>
      <c r="U50" s="18">
        <v>43.8</v>
      </c>
      <c r="W50" t="s">
        <v>263</v>
      </c>
      <c r="X50">
        <f>AVERAGE(P18:P19)</f>
        <v>9.48</v>
      </c>
      <c r="Y50">
        <v>10.8</v>
      </c>
      <c r="Z50">
        <v>10.3</v>
      </c>
      <c r="AA50">
        <v>11.8</v>
      </c>
      <c r="AC50">
        <f>AVERAGE(P128:P129)</f>
        <v>10.07</v>
      </c>
      <c r="AD50">
        <f>AVERAGE(P172:P173)</f>
        <v>8.1349999999999998</v>
      </c>
      <c r="AE50">
        <f>AVERAGE(P194:P195)</f>
        <v>9.375</v>
      </c>
      <c r="AF50">
        <f>AVERAGE(P216:P217)</f>
        <v>8.7100000000000009</v>
      </c>
      <c r="AG50">
        <f>AVERAGE(P238:P239)</f>
        <v>13.845000000000001</v>
      </c>
      <c r="AH50">
        <f>AVERAGE(P260:P261)</f>
        <v>5.71</v>
      </c>
      <c r="AI50">
        <f t="shared" si="23"/>
        <v>9.8225000000000016</v>
      </c>
      <c r="AJ50">
        <v>5</v>
      </c>
    </row>
    <row r="51" spans="1:36" x14ac:dyDescent="0.2">
      <c r="A51" s="17">
        <v>39238</v>
      </c>
      <c r="B51" s="18"/>
      <c r="C51" s="18"/>
      <c r="D51" s="18"/>
      <c r="E51" s="18" t="s">
        <v>20</v>
      </c>
      <c r="F51" s="18">
        <v>1</v>
      </c>
      <c r="G51" s="18">
        <v>1</v>
      </c>
      <c r="H51" s="18">
        <v>4</v>
      </c>
      <c r="I51" s="18">
        <v>2</v>
      </c>
      <c r="J51" s="18">
        <v>6</v>
      </c>
      <c r="K51" s="18" t="s">
        <v>169</v>
      </c>
      <c r="L51" s="18" t="s">
        <v>185</v>
      </c>
      <c r="M51" s="18" t="s">
        <v>32</v>
      </c>
      <c r="N51" s="18">
        <v>1</v>
      </c>
      <c r="O51" s="18">
        <v>7.0000000000000007E-2</v>
      </c>
      <c r="P51" s="18">
        <v>8.82</v>
      </c>
      <c r="Q51" s="18">
        <v>6.35</v>
      </c>
      <c r="R51" s="18">
        <v>9.9</v>
      </c>
      <c r="S51" s="18">
        <v>0.17</v>
      </c>
      <c r="T51" s="18"/>
      <c r="U51" s="18">
        <v>9.9</v>
      </c>
      <c r="W51" t="s">
        <v>264</v>
      </c>
      <c r="Y51">
        <v>9.7799999999999994</v>
      </c>
      <c r="Z51">
        <v>10.3</v>
      </c>
      <c r="AA51">
        <v>12.5</v>
      </c>
      <c r="AC51">
        <v>12</v>
      </c>
      <c r="AD51">
        <v>8.74</v>
      </c>
      <c r="AE51">
        <v>10.4</v>
      </c>
      <c r="AF51">
        <v>10.4</v>
      </c>
      <c r="AG51">
        <v>8.1999999999999993</v>
      </c>
      <c r="AH51">
        <v>10.9</v>
      </c>
      <c r="AI51">
        <f t="shared" si="23"/>
        <v>10.357777777777779</v>
      </c>
      <c r="AJ51">
        <v>5</v>
      </c>
    </row>
    <row r="52" spans="1:36" x14ac:dyDescent="0.2">
      <c r="A52" s="17">
        <v>39252</v>
      </c>
      <c r="B52" s="18"/>
      <c r="C52" s="18"/>
      <c r="D52" s="18"/>
      <c r="E52" s="18" t="s">
        <v>20</v>
      </c>
      <c r="F52" s="18">
        <v>1</v>
      </c>
      <c r="G52" s="18">
        <v>3</v>
      </c>
      <c r="H52" s="18">
        <v>2</v>
      </c>
      <c r="I52" s="18">
        <v>1</v>
      </c>
      <c r="J52" s="18">
        <v>1</v>
      </c>
      <c r="K52" s="18" t="s">
        <v>162</v>
      </c>
      <c r="L52" s="18" t="s">
        <v>187</v>
      </c>
      <c r="M52" s="18" t="s">
        <v>36</v>
      </c>
      <c r="N52" s="18">
        <v>1</v>
      </c>
      <c r="O52" s="18">
        <v>7.0000000000000007E-2</v>
      </c>
      <c r="P52" s="18">
        <v>12.2</v>
      </c>
      <c r="Q52" s="18">
        <v>7.45</v>
      </c>
      <c r="R52" s="18">
        <v>7.53</v>
      </c>
      <c r="S52" s="18">
        <v>0.104</v>
      </c>
      <c r="T52" s="18"/>
      <c r="U52" s="18">
        <v>16</v>
      </c>
    </row>
    <row r="53" spans="1:36" x14ac:dyDescent="0.2">
      <c r="A53" s="17">
        <v>39268</v>
      </c>
      <c r="B53" s="18"/>
      <c r="C53" s="18"/>
      <c r="D53" s="18"/>
      <c r="E53" s="18" t="s">
        <v>20</v>
      </c>
      <c r="F53" s="18">
        <v>2</v>
      </c>
      <c r="G53" s="18">
        <v>2</v>
      </c>
      <c r="H53" s="18">
        <v>3</v>
      </c>
      <c r="I53" s="18">
        <v>3</v>
      </c>
      <c r="J53" s="18">
        <v>5</v>
      </c>
      <c r="K53" s="18" t="s">
        <v>161</v>
      </c>
      <c r="L53" s="18" t="s">
        <v>169</v>
      </c>
      <c r="M53" s="18" t="s">
        <v>106</v>
      </c>
      <c r="N53" s="18">
        <v>1</v>
      </c>
      <c r="O53" s="18">
        <v>0.08</v>
      </c>
      <c r="P53" s="18">
        <v>9.75</v>
      </c>
      <c r="Q53" s="18">
        <v>7.56</v>
      </c>
      <c r="R53" s="18">
        <v>22.2</v>
      </c>
      <c r="S53" s="18">
        <v>0.16600000000000001</v>
      </c>
      <c r="T53" s="18"/>
      <c r="U53" s="18">
        <v>47.7</v>
      </c>
      <c r="X53" t="s">
        <v>271</v>
      </c>
    </row>
    <row r="54" spans="1:36" x14ac:dyDescent="0.2">
      <c r="A54" s="17">
        <v>39282</v>
      </c>
      <c r="B54" s="18"/>
      <c r="C54" s="18"/>
      <c r="D54" s="18"/>
      <c r="E54" s="18" t="s">
        <v>20</v>
      </c>
      <c r="F54" s="18">
        <v>1</v>
      </c>
      <c r="G54" s="18">
        <v>3</v>
      </c>
      <c r="H54" s="18">
        <v>3</v>
      </c>
      <c r="I54" s="18">
        <v>2</v>
      </c>
      <c r="J54" s="18">
        <v>6</v>
      </c>
      <c r="K54" s="18" t="s">
        <v>208</v>
      </c>
      <c r="L54" s="18" t="s">
        <v>140</v>
      </c>
      <c r="M54" s="18" t="s">
        <v>28</v>
      </c>
      <c r="N54" s="18" t="s">
        <v>20</v>
      </c>
      <c r="O54" s="18">
        <v>7.0000000000000007E-2</v>
      </c>
      <c r="P54" s="18">
        <v>11.06</v>
      </c>
      <c r="Q54" s="18">
        <v>7.77</v>
      </c>
      <c r="R54" s="18" t="s">
        <v>20</v>
      </c>
      <c r="S54" s="18">
        <v>3.5000000000000003E-2</v>
      </c>
      <c r="T54" s="18"/>
      <c r="U54" s="18">
        <v>14.3</v>
      </c>
      <c r="X54">
        <v>1</v>
      </c>
      <c r="Y54">
        <v>3</v>
      </c>
      <c r="Z54">
        <v>5</v>
      </c>
      <c r="AA54">
        <v>6</v>
      </c>
      <c r="AB54">
        <v>7</v>
      </c>
      <c r="AC54">
        <v>12</v>
      </c>
      <c r="AD54">
        <v>13</v>
      </c>
      <c r="AE54">
        <v>14</v>
      </c>
      <c r="AF54">
        <v>15</v>
      </c>
    </row>
    <row r="55" spans="1:36" x14ac:dyDescent="0.2">
      <c r="A55" s="17">
        <v>39294</v>
      </c>
      <c r="B55" s="18"/>
      <c r="C55" s="18"/>
      <c r="D55" s="18"/>
      <c r="E55" s="18" t="s">
        <v>20</v>
      </c>
      <c r="F55" s="18">
        <v>1</v>
      </c>
      <c r="G55" s="18">
        <v>3</v>
      </c>
      <c r="H55" s="18">
        <v>5</v>
      </c>
      <c r="I55" s="18">
        <v>1</v>
      </c>
      <c r="J55" s="18" t="s">
        <v>20</v>
      </c>
      <c r="K55" s="18" t="s">
        <v>169</v>
      </c>
      <c r="L55" s="18" t="s">
        <v>155</v>
      </c>
      <c r="M55" s="18" t="s">
        <v>29</v>
      </c>
      <c r="N55" s="18">
        <v>1</v>
      </c>
      <c r="O55" s="18">
        <v>7.0000000000000007E-2</v>
      </c>
      <c r="P55" s="18">
        <v>10.48</v>
      </c>
      <c r="Q55" s="18">
        <v>7.24</v>
      </c>
      <c r="R55" s="18">
        <v>2.78</v>
      </c>
      <c r="S55" s="18">
        <v>0.17299999999999999</v>
      </c>
      <c r="T55" s="18"/>
      <c r="U55" s="18">
        <v>110.8</v>
      </c>
      <c r="W55" t="s">
        <v>261</v>
      </c>
      <c r="Y55" s="38">
        <v>52</v>
      </c>
      <c r="AB55">
        <v>15</v>
      </c>
      <c r="AC55">
        <v>15</v>
      </c>
      <c r="AD55">
        <v>24</v>
      </c>
      <c r="AE55">
        <v>21</v>
      </c>
      <c r="AG55">
        <f>AVERAGE(X55:AF55)</f>
        <v>25.4</v>
      </c>
      <c r="AH55">
        <v>36</v>
      </c>
    </row>
    <row r="56" spans="1:36" x14ac:dyDescent="0.2">
      <c r="A56" s="17">
        <v>39308</v>
      </c>
      <c r="B56" s="18"/>
      <c r="C56" s="18"/>
      <c r="D56" s="18"/>
      <c r="E56" s="18">
        <v>5</v>
      </c>
      <c r="F56" s="18">
        <v>2</v>
      </c>
      <c r="G56" s="18">
        <v>1</v>
      </c>
      <c r="H56" s="18">
        <v>3</v>
      </c>
      <c r="I56" s="18">
        <v>2</v>
      </c>
      <c r="J56" s="18">
        <v>1</v>
      </c>
      <c r="K56" s="18" t="s">
        <v>185</v>
      </c>
      <c r="L56" s="18" t="s">
        <v>140</v>
      </c>
      <c r="M56" s="18" t="s">
        <v>28</v>
      </c>
      <c r="N56" s="18">
        <v>1</v>
      </c>
      <c r="O56" s="18">
        <v>0.08</v>
      </c>
      <c r="P56" s="18">
        <v>13.89</v>
      </c>
      <c r="Q56" s="18">
        <v>7.87</v>
      </c>
      <c r="R56" s="18">
        <v>1.98</v>
      </c>
      <c r="S56" s="18">
        <v>0.13300000000000001</v>
      </c>
      <c r="T56" s="18"/>
      <c r="U56" s="18">
        <v>69</v>
      </c>
      <c r="W56" t="s">
        <v>255</v>
      </c>
      <c r="X56">
        <v>13.5</v>
      </c>
      <c r="Y56">
        <v>37.5</v>
      </c>
      <c r="Z56" s="38">
        <v>60</v>
      </c>
      <c r="AB56">
        <v>15</v>
      </c>
      <c r="AC56">
        <v>24</v>
      </c>
      <c r="AD56">
        <v>29.5</v>
      </c>
      <c r="AE56">
        <v>22.5</v>
      </c>
      <c r="AF56">
        <v>18</v>
      </c>
      <c r="AG56">
        <f t="shared" ref="AG56:AG64" si="24">AVERAGE(X56:AF56)</f>
        <v>27.5</v>
      </c>
      <c r="AH56">
        <v>36</v>
      </c>
    </row>
    <row r="57" spans="1:36" x14ac:dyDescent="0.2">
      <c r="A57" s="19">
        <v>39322</v>
      </c>
      <c r="B57" s="18"/>
      <c r="C57" s="18"/>
      <c r="D57" s="18"/>
      <c r="E57" s="18" t="s">
        <v>20</v>
      </c>
      <c r="F57" s="18">
        <v>2</v>
      </c>
      <c r="G57" s="18">
        <v>3</v>
      </c>
      <c r="H57" s="18">
        <v>1</v>
      </c>
      <c r="I57" s="18">
        <v>1</v>
      </c>
      <c r="J57" s="18" t="s">
        <v>20</v>
      </c>
      <c r="K57" s="18" t="s">
        <v>185</v>
      </c>
      <c r="L57" s="18" t="s">
        <v>142</v>
      </c>
      <c r="M57" s="18" t="s">
        <v>23</v>
      </c>
      <c r="N57" s="18">
        <v>1</v>
      </c>
      <c r="O57" s="18">
        <v>0.08</v>
      </c>
      <c r="P57" s="18">
        <v>8.85</v>
      </c>
      <c r="Q57" s="18">
        <v>10.67</v>
      </c>
      <c r="R57" s="18">
        <v>1.73</v>
      </c>
      <c r="S57" s="18">
        <v>5.8000000000000003E-2</v>
      </c>
      <c r="T57" s="18"/>
      <c r="U57" s="18">
        <v>87</v>
      </c>
      <c r="W57" t="s">
        <v>256</v>
      </c>
      <c r="X57">
        <v>18</v>
      </c>
      <c r="Y57">
        <v>33</v>
      </c>
      <c r="Z57" s="38">
        <v>57</v>
      </c>
      <c r="AA57">
        <v>13.5</v>
      </c>
      <c r="AB57">
        <v>15</v>
      </c>
      <c r="AC57">
        <v>25.5</v>
      </c>
      <c r="AD57">
        <v>24</v>
      </c>
      <c r="AE57">
        <v>29.5</v>
      </c>
      <c r="AF57">
        <v>27</v>
      </c>
      <c r="AG57">
        <f t="shared" si="24"/>
        <v>26.944444444444443</v>
      </c>
      <c r="AH57">
        <v>36</v>
      </c>
    </row>
    <row r="58" spans="1:36" x14ac:dyDescent="0.2">
      <c r="A58" s="19">
        <v>39336</v>
      </c>
      <c r="B58" s="18"/>
      <c r="C58" s="18"/>
      <c r="D58" s="18"/>
      <c r="E58" s="18">
        <v>5</v>
      </c>
      <c r="F58" s="18">
        <v>2</v>
      </c>
      <c r="G58" s="18">
        <v>3</v>
      </c>
      <c r="H58" s="18">
        <v>2</v>
      </c>
      <c r="I58" s="18">
        <v>1</v>
      </c>
      <c r="J58" s="18" t="s">
        <v>20</v>
      </c>
      <c r="K58" s="18" t="s">
        <v>185</v>
      </c>
      <c r="L58" s="18" t="s">
        <v>142</v>
      </c>
      <c r="M58" s="18" t="s">
        <v>240</v>
      </c>
      <c r="N58" s="18">
        <v>1</v>
      </c>
      <c r="O58" s="18">
        <v>0.08</v>
      </c>
      <c r="P58" s="18">
        <v>4.25</v>
      </c>
      <c r="Q58" s="18">
        <v>8.58</v>
      </c>
      <c r="R58" s="18">
        <v>2.56</v>
      </c>
      <c r="S58" s="18">
        <v>5.0999999999999997E-2</v>
      </c>
      <c r="T58" s="18"/>
      <c r="U58" s="18">
        <v>122.9</v>
      </c>
      <c r="W58" t="s">
        <v>257</v>
      </c>
      <c r="X58">
        <v>12</v>
      </c>
      <c r="Y58">
        <v>36</v>
      </c>
      <c r="Z58" s="38">
        <v>61.5</v>
      </c>
      <c r="AB58">
        <v>15</v>
      </c>
      <c r="AC58">
        <v>24.5</v>
      </c>
      <c r="AD58">
        <v>28.5</v>
      </c>
      <c r="AE58">
        <v>27</v>
      </c>
      <c r="AF58">
        <v>19.5</v>
      </c>
      <c r="AG58">
        <f t="shared" si="24"/>
        <v>28</v>
      </c>
      <c r="AH58">
        <v>36</v>
      </c>
    </row>
    <row r="59" spans="1:36" x14ac:dyDescent="0.2">
      <c r="A59" s="19">
        <v>39350</v>
      </c>
      <c r="B59" s="18"/>
      <c r="C59" s="18"/>
      <c r="D59" s="18"/>
      <c r="E59" s="18">
        <v>5</v>
      </c>
      <c r="F59" s="18">
        <v>1</v>
      </c>
      <c r="G59" s="18">
        <v>3</v>
      </c>
      <c r="H59" s="18">
        <v>1</v>
      </c>
      <c r="I59" s="18">
        <v>2</v>
      </c>
      <c r="J59" s="18">
        <v>5</v>
      </c>
      <c r="K59" s="18" t="s">
        <v>147</v>
      </c>
      <c r="L59" s="18" t="s">
        <v>161</v>
      </c>
      <c r="M59" s="18" t="s">
        <v>23</v>
      </c>
      <c r="N59" s="18" t="s">
        <v>20</v>
      </c>
      <c r="O59" s="18">
        <v>0.3</v>
      </c>
      <c r="P59" s="18" t="s">
        <v>20</v>
      </c>
      <c r="Q59" s="18">
        <v>8.6999999999999993</v>
      </c>
      <c r="R59" s="18">
        <v>6.2E-2</v>
      </c>
      <c r="S59" s="18">
        <v>1.33</v>
      </c>
      <c r="T59" s="18"/>
      <c r="U59" s="18">
        <v>84</v>
      </c>
      <c r="W59" t="s">
        <v>258</v>
      </c>
      <c r="X59">
        <v>8.5</v>
      </c>
      <c r="Y59">
        <v>22.7</v>
      </c>
      <c r="Z59" s="38">
        <v>69</v>
      </c>
      <c r="AA59">
        <v>15.6</v>
      </c>
      <c r="AB59">
        <v>15.8</v>
      </c>
      <c r="AC59">
        <v>22</v>
      </c>
      <c r="AD59">
        <v>21</v>
      </c>
      <c r="AE59">
        <v>17</v>
      </c>
      <c r="AF59">
        <v>22.7</v>
      </c>
      <c r="AG59">
        <f t="shared" si="24"/>
        <v>23.81111111111111</v>
      </c>
      <c r="AH59">
        <v>36</v>
      </c>
    </row>
    <row r="60" spans="1:36" x14ac:dyDescent="0.2">
      <c r="A60" s="19">
        <v>39364</v>
      </c>
      <c r="B60" s="18"/>
      <c r="C60" s="18"/>
      <c r="D60" s="18"/>
      <c r="E60" s="18">
        <v>5</v>
      </c>
      <c r="F60" s="18">
        <v>2</v>
      </c>
      <c r="G60" s="18">
        <v>1</v>
      </c>
      <c r="H60" s="18">
        <v>1</v>
      </c>
      <c r="I60" s="18">
        <v>3</v>
      </c>
      <c r="J60" s="18">
        <v>1</v>
      </c>
      <c r="K60" s="18" t="s">
        <v>169</v>
      </c>
      <c r="L60" s="18" t="s">
        <v>187</v>
      </c>
      <c r="M60" s="18" t="s">
        <v>29</v>
      </c>
      <c r="N60" s="18">
        <v>1</v>
      </c>
      <c r="O60" s="18">
        <v>0.09</v>
      </c>
      <c r="P60" s="18">
        <v>14.88</v>
      </c>
      <c r="Q60" s="18">
        <v>8.24</v>
      </c>
      <c r="R60" s="18">
        <v>1.2</v>
      </c>
      <c r="S60" s="18">
        <v>6.8000000000000005E-2</v>
      </c>
      <c r="T60" s="18"/>
      <c r="U60" s="18">
        <v>106.5</v>
      </c>
      <c r="W60" t="s">
        <v>262</v>
      </c>
      <c r="X60">
        <v>7.5</v>
      </c>
      <c r="Y60">
        <v>22.5</v>
      </c>
      <c r="Z60" s="38">
        <v>63</v>
      </c>
      <c r="AA60">
        <v>12</v>
      </c>
      <c r="AB60">
        <v>20.399999999999999</v>
      </c>
      <c r="AC60">
        <v>22</v>
      </c>
      <c r="AD60">
        <v>28.5</v>
      </c>
      <c r="AE60">
        <v>29.5</v>
      </c>
      <c r="AF60">
        <v>18</v>
      </c>
      <c r="AG60">
        <f t="shared" si="24"/>
        <v>24.822222222222223</v>
      </c>
      <c r="AH60">
        <v>36</v>
      </c>
    </row>
    <row r="61" spans="1:36" x14ac:dyDescent="0.2">
      <c r="A61" s="19">
        <v>39378</v>
      </c>
      <c r="B61" s="18"/>
      <c r="C61" s="18"/>
      <c r="D61" s="18"/>
      <c r="E61" s="18">
        <v>5</v>
      </c>
      <c r="F61" s="18">
        <v>1</v>
      </c>
      <c r="G61" s="18">
        <v>1</v>
      </c>
      <c r="H61" s="18">
        <v>1</v>
      </c>
      <c r="I61" s="18">
        <v>1</v>
      </c>
      <c r="J61" s="18" t="s">
        <v>20</v>
      </c>
      <c r="K61" s="18" t="s">
        <v>157</v>
      </c>
      <c r="L61" s="18" t="s">
        <v>153</v>
      </c>
      <c r="M61" s="18" t="s">
        <v>29</v>
      </c>
      <c r="N61" s="18">
        <v>1</v>
      </c>
      <c r="O61" s="18">
        <v>7.0000000000000007E-2</v>
      </c>
      <c r="P61" s="18">
        <v>0.88</v>
      </c>
      <c r="Q61" s="18">
        <v>6.44</v>
      </c>
      <c r="R61" s="18">
        <v>5.22</v>
      </c>
      <c r="S61" s="18">
        <v>0.11600000000000001</v>
      </c>
      <c r="T61" s="18"/>
      <c r="U61" s="18">
        <v>23.9</v>
      </c>
      <c r="W61" t="s">
        <v>259</v>
      </c>
      <c r="X61">
        <v>6.5</v>
      </c>
      <c r="Y61">
        <v>24</v>
      </c>
      <c r="Z61" s="38">
        <v>63</v>
      </c>
      <c r="AA61">
        <v>15</v>
      </c>
      <c r="AB61">
        <v>10.5</v>
      </c>
      <c r="AC61">
        <v>27</v>
      </c>
      <c r="AD61">
        <v>21</v>
      </c>
      <c r="AE61">
        <v>26.5</v>
      </c>
      <c r="AF61">
        <v>36</v>
      </c>
      <c r="AG61">
        <f t="shared" si="24"/>
        <v>25.5</v>
      </c>
      <c r="AH61">
        <v>36</v>
      </c>
    </row>
    <row r="62" spans="1:36" x14ac:dyDescent="0.2">
      <c r="A62" s="19">
        <v>39392</v>
      </c>
      <c r="B62" s="18"/>
      <c r="C62" s="18"/>
      <c r="D62" s="18"/>
      <c r="E62" s="18"/>
      <c r="F62" s="18" t="s">
        <v>134</v>
      </c>
      <c r="G62" s="18"/>
      <c r="H62" s="18"/>
      <c r="I62" s="18"/>
      <c r="J62" s="18"/>
      <c r="K62" s="18"/>
      <c r="L62" s="18"/>
      <c r="M62" s="18"/>
      <c r="N62" s="18"/>
      <c r="O62" s="18"/>
      <c r="P62" s="18" t="s">
        <v>134</v>
      </c>
      <c r="Q62" s="18"/>
      <c r="R62" s="18"/>
      <c r="S62" s="18"/>
      <c r="T62" s="18"/>
      <c r="U62" s="18"/>
      <c r="W62" t="s">
        <v>260</v>
      </c>
      <c r="X62">
        <v>5.5</v>
      </c>
      <c r="Y62">
        <v>27</v>
      </c>
      <c r="Z62" s="38">
        <v>52.5</v>
      </c>
      <c r="AB62">
        <v>12</v>
      </c>
      <c r="AC62">
        <v>21</v>
      </c>
      <c r="AD62">
        <v>26.5</v>
      </c>
      <c r="AE62">
        <v>29</v>
      </c>
      <c r="AF62">
        <v>15</v>
      </c>
      <c r="AG62">
        <f t="shared" si="24"/>
        <v>23.5625</v>
      </c>
      <c r="AH62">
        <v>36</v>
      </c>
    </row>
    <row r="63" spans="1:36" x14ac:dyDescent="0.2">
      <c r="A63" s="19">
        <v>39405</v>
      </c>
      <c r="B63" s="18"/>
      <c r="C63" s="18"/>
      <c r="D63" s="18"/>
      <c r="E63" s="18">
        <v>5</v>
      </c>
      <c r="F63" s="18">
        <v>1</v>
      </c>
      <c r="G63" s="18">
        <v>3</v>
      </c>
      <c r="H63" s="18">
        <v>1</v>
      </c>
      <c r="I63" s="18">
        <v>2</v>
      </c>
      <c r="J63" s="18">
        <v>1</v>
      </c>
      <c r="K63" s="18" t="s">
        <v>163</v>
      </c>
      <c r="L63" s="18" t="s">
        <v>163</v>
      </c>
      <c r="M63" s="18" t="s">
        <v>36</v>
      </c>
      <c r="N63" s="18">
        <v>2</v>
      </c>
      <c r="O63" s="18">
        <v>0.09</v>
      </c>
      <c r="P63" s="18">
        <v>10.3</v>
      </c>
      <c r="Q63" s="18">
        <v>6.13</v>
      </c>
      <c r="R63" s="18">
        <v>2.3E-3</v>
      </c>
      <c r="S63" s="18">
        <v>7.4999999999999997E-2</v>
      </c>
      <c r="T63" s="18"/>
      <c r="U63" s="18">
        <v>11.8</v>
      </c>
      <c r="W63" t="s">
        <v>263</v>
      </c>
      <c r="X63">
        <v>10.5</v>
      </c>
      <c r="Y63">
        <v>39</v>
      </c>
      <c r="Z63" s="38">
        <v>60</v>
      </c>
      <c r="AB63">
        <v>13.5</v>
      </c>
      <c r="AC63">
        <v>21</v>
      </c>
      <c r="AD63">
        <v>25.5</v>
      </c>
      <c r="AE63">
        <v>31</v>
      </c>
      <c r="AG63">
        <f t="shared" si="24"/>
        <v>28.642857142857142</v>
      </c>
      <c r="AH63">
        <v>36</v>
      </c>
    </row>
    <row r="64" spans="1:36" x14ac:dyDescent="0.2">
      <c r="A64" s="19">
        <v>39420</v>
      </c>
      <c r="B64" s="18"/>
      <c r="C64" s="18"/>
      <c r="D64" s="18"/>
      <c r="E64" s="18">
        <v>5</v>
      </c>
      <c r="F64" s="18">
        <v>2</v>
      </c>
      <c r="G64" s="18">
        <v>3</v>
      </c>
      <c r="H64" s="18">
        <v>4</v>
      </c>
      <c r="I64" s="18">
        <v>3</v>
      </c>
      <c r="J64" s="18">
        <v>6</v>
      </c>
      <c r="K64" s="18" t="s">
        <v>192</v>
      </c>
      <c r="L64" s="18" t="s">
        <v>171</v>
      </c>
      <c r="M64" s="18" t="s">
        <v>36</v>
      </c>
      <c r="N64" s="18">
        <v>1</v>
      </c>
      <c r="O64" s="18">
        <v>0.09</v>
      </c>
      <c r="P64" s="18">
        <v>10.28</v>
      </c>
      <c r="Q64" s="18">
        <v>6.64</v>
      </c>
      <c r="R64" s="18">
        <v>7.7999999999999996E-3</v>
      </c>
      <c r="S64" s="18">
        <v>5.1999999999999998E-2</v>
      </c>
      <c r="T64" s="18"/>
      <c r="U64" s="18">
        <v>14.2</v>
      </c>
      <c r="W64" t="s">
        <v>264</v>
      </c>
      <c r="Y64">
        <v>39</v>
      </c>
      <c r="Z64" s="38">
        <v>60</v>
      </c>
      <c r="AB64">
        <v>9</v>
      </c>
      <c r="AC64">
        <v>25</v>
      </c>
      <c r="AD64">
        <v>18</v>
      </c>
      <c r="AE64">
        <v>33</v>
      </c>
      <c r="AF64">
        <v>18</v>
      </c>
      <c r="AG64">
        <f t="shared" si="24"/>
        <v>28.857142857142858</v>
      </c>
      <c r="AH64">
        <v>36</v>
      </c>
    </row>
    <row r="65" spans="1:21" x14ac:dyDescent="0.2">
      <c r="A65" s="1"/>
    </row>
    <row r="66" spans="1:21" x14ac:dyDescent="0.2">
      <c r="A66" s="1"/>
      <c r="Q66" s="35">
        <f>AVERAGE(Q46:Q64)</f>
        <v>7.3483333333333327</v>
      </c>
      <c r="R66" s="35">
        <f>AVERAGE(R46:R64)</f>
        <v>5.1507117647058829</v>
      </c>
      <c r="S66" s="35">
        <f>AVERAGE(S46:S64)</f>
        <v>0.26361111111111107</v>
      </c>
      <c r="T66" s="35"/>
      <c r="U66" s="35">
        <f>AVERAGE(U46:U64)</f>
        <v>44.166666666666664</v>
      </c>
    </row>
    <row r="67" spans="1:21" x14ac:dyDescent="0.2">
      <c r="A67" s="6"/>
    </row>
    <row r="68" spans="1:21" x14ac:dyDescent="0.2">
      <c r="A68" s="17">
        <v>39168</v>
      </c>
      <c r="B68" s="18" t="s">
        <v>37</v>
      </c>
      <c r="C68" s="18" t="s">
        <v>38</v>
      </c>
      <c r="D68" s="18" t="s">
        <v>39</v>
      </c>
      <c r="E68" s="18"/>
      <c r="F68" s="18" t="s">
        <v>134</v>
      </c>
      <c r="G68" s="18"/>
      <c r="H68" s="18"/>
      <c r="I68" s="18"/>
      <c r="J68" s="18"/>
      <c r="K68" s="18"/>
      <c r="L68" s="18"/>
      <c r="M68" s="18"/>
      <c r="N68" s="18"/>
      <c r="O68" s="18"/>
      <c r="P68" s="18" t="s">
        <v>134</v>
      </c>
      <c r="Q68" s="18"/>
      <c r="R68" s="18"/>
      <c r="S68" s="18"/>
      <c r="T68" s="18"/>
      <c r="U68" s="18"/>
    </row>
    <row r="69" spans="1:21" x14ac:dyDescent="0.2">
      <c r="A69" s="17">
        <v>39182</v>
      </c>
      <c r="B69" s="18"/>
      <c r="C69" s="18"/>
      <c r="D69" s="18"/>
      <c r="E69" s="18">
        <v>5</v>
      </c>
      <c r="F69" s="18">
        <v>2</v>
      </c>
      <c r="G69" s="18">
        <v>2</v>
      </c>
      <c r="H69" s="18">
        <v>1</v>
      </c>
      <c r="I69" s="18">
        <v>2</v>
      </c>
      <c r="J69" s="18">
        <v>8</v>
      </c>
      <c r="K69" s="18" t="s">
        <v>163</v>
      </c>
      <c r="L69" s="18" t="s">
        <v>167</v>
      </c>
      <c r="M69" s="18" t="s">
        <v>193</v>
      </c>
      <c r="N69" s="18">
        <v>2</v>
      </c>
      <c r="O69" s="18">
        <v>0.06</v>
      </c>
      <c r="P69" s="18">
        <v>10.89</v>
      </c>
      <c r="Q69" s="18">
        <v>6</v>
      </c>
      <c r="R69" s="18">
        <v>5.8</v>
      </c>
      <c r="S69" s="18">
        <v>0.14399999999999999</v>
      </c>
      <c r="T69" s="18"/>
      <c r="U69" s="18">
        <v>4.3</v>
      </c>
    </row>
    <row r="70" spans="1:21" x14ac:dyDescent="0.2">
      <c r="A70" s="17">
        <v>39196</v>
      </c>
      <c r="B70" s="18"/>
      <c r="C70" s="18"/>
      <c r="D70" s="18"/>
      <c r="E70" s="18">
        <v>5</v>
      </c>
      <c r="F70" s="18">
        <v>2</v>
      </c>
      <c r="G70" s="18">
        <v>2</v>
      </c>
      <c r="H70" s="18">
        <v>2</v>
      </c>
      <c r="I70" s="18">
        <v>2</v>
      </c>
      <c r="J70" s="18">
        <v>6</v>
      </c>
      <c r="K70" s="18" t="s">
        <v>140</v>
      </c>
      <c r="L70" s="18" t="s">
        <v>143</v>
      </c>
      <c r="M70" s="18" t="s">
        <v>193</v>
      </c>
      <c r="N70" s="18">
        <v>1</v>
      </c>
      <c r="O70" s="18">
        <v>0.05</v>
      </c>
      <c r="P70" s="18">
        <v>9.6999999999999993</v>
      </c>
      <c r="Q70" s="18">
        <v>6.45</v>
      </c>
      <c r="R70" s="18">
        <v>4.92</v>
      </c>
      <c r="S70" s="18">
        <v>0.115</v>
      </c>
      <c r="T70" s="18"/>
      <c r="U70" s="18">
        <v>7.4</v>
      </c>
    </row>
    <row r="71" spans="1:21" x14ac:dyDescent="0.2">
      <c r="A71" s="17">
        <v>39210</v>
      </c>
      <c r="B71" s="18"/>
      <c r="C71" s="18"/>
      <c r="D71" s="18"/>
      <c r="E71" s="18">
        <v>5</v>
      </c>
      <c r="F71" s="18">
        <v>2</v>
      </c>
      <c r="G71" s="18">
        <v>2</v>
      </c>
      <c r="H71" s="18">
        <v>3</v>
      </c>
      <c r="I71" s="18">
        <v>2</v>
      </c>
      <c r="J71" s="18">
        <v>2</v>
      </c>
      <c r="K71" s="18" t="s">
        <v>161</v>
      </c>
      <c r="L71" s="18" t="s">
        <v>141</v>
      </c>
      <c r="M71" s="18" t="s">
        <v>193</v>
      </c>
      <c r="N71" s="18">
        <v>2</v>
      </c>
      <c r="O71" s="18">
        <v>0.18</v>
      </c>
      <c r="P71" s="18">
        <v>10.199999999999999</v>
      </c>
      <c r="Q71" s="18">
        <v>7.53</v>
      </c>
      <c r="R71" s="18">
        <v>1.36</v>
      </c>
      <c r="S71" s="18">
        <v>4.9000000000000002E-2</v>
      </c>
      <c r="T71" s="18"/>
      <c r="U71" s="18">
        <v>5</v>
      </c>
    </row>
    <row r="72" spans="1:21" x14ac:dyDescent="0.2">
      <c r="A72" s="17">
        <v>39224</v>
      </c>
      <c r="B72" s="18"/>
      <c r="C72" s="18"/>
      <c r="D72" s="18"/>
      <c r="E72" s="18">
        <v>5</v>
      </c>
      <c r="F72" s="18">
        <v>2</v>
      </c>
      <c r="G72" s="18">
        <v>1</v>
      </c>
      <c r="H72" s="18">
        <v>3</v>
      </c>
      <c r="I72" s="18">
        <v>2</v>
      </c>
      <c r="J72" s="18">
        <v>4</v>
      </c>
      <c r="K72" s="18" t="s">
        <v>142</v>
      </c>
      <c r="L72" s="18" t="s">
        <v>147</v>
      </c>
      <c r="M72" s="18" t="s">
        <v>200</v>
      </c>
      <c r="N72" s="18">
        <v>1</v>
      </c>
      <c r="O72" s="18">
        <v>0.15</v>
      </c>
      <c r="P72" s="18">
        <v>10.15</v>
      </c>
      <c r="Q72" s="18">
        <v>7.3</v>
      </c>
      <c r="R72" s="18">
        <v>5.3</v>
      </c>
      <c r="S72" s="18">
        <v>5.3999999999999999E-2</v>
      </c>
      <c r="T72" s="18"/>
      <c r="U72" s="18">
        <v>5.3</v>
      </c>
    </row>
    <row r="73" spans="1:21" x14ac:dyDescent="0.2">
      <c r="A73" s="19">
        <v>39238</v>
      </c>
      <c r="B73" s="18"/>
      <c r="C73" s="18"/>
      <c r="D73" s="18"/>
      <c r="E73" s="18">
        <v>5</v>
      </c>
      <c r="F73" s="18">
        <v>2</v>
      </c>
      <c r="G73" s="18">
        <v>2</v>
      </c>
      <c r="H73" s="18">
        <v>5</v>
      </c>
      <c r="I73" s="18">
        <v>2</v>
      </c>
      <c r="J73" s="18">
        <v>7</v>
      </c>
      <c r="K73" s="18" t="s">
        <v>208</v>
      </c>
      <c r="L73" s="18" t="s">
        <v>169</v>
      </c>
      <c r="M73" s="18" t="s">
        <v>109</v>
      </c>
      <c r="N73" s="18">
        <v>2</v>
      </c>
      <c r="O73" s="18">
        <v>7.0000000000000007E-2</v>
      </c>
      <c r="P73" s="18">
        <v>9.35</v>
      </c>
      <c r="Q73" s="18">
        <v>6.66</v>
      </c>
      <c r="R73" s="18">
        <v>5.5</v>
      </c>
      <c r="S73" s="18">
        <v>4.8000000000000001E-2</v>
      </c>
      <c r="T73" s="18"/>
      <c r="U73" s="18">
        <v>8.5</v>
      </c>
    </row>
    <row r="74" spans="1:21" x14ac:dyDescent="0.2">
      <c r="A74" s="19">
        <v>39252</v>
      </c>
      <c r="B74" s="18"/>
      <c r="C74" s="18"/>
      <c r="D74" s="18"/>
      <c r="E74" s="18">
        <v>5</v>
      </c>
      <c r="F74" s="18">
        <v>2</v>
      </c>
      <c r="G74" s="18">
        <v>1</v>
      </c>
      <c r="H74" s="18">
        <v>1</v>
      </c>
      <c r="I74" s="18">
        <v>2</v>
      </c>
      <c r="J74" s="18">
        <v>4</v>
      </c>
      <c r="K74" s="18" t="s">
        <v>209</v>
      </c>
      <c r="L74" s="18" t="s">
        <v>187</v>
      </c>
      <c r="M74" s="18" t="s">
        <v>193</v>
      </c>
      <c r="N74" s="18">
        <v>2</v>
      </c>
      <c r="O74" s="18">
        <v>0.02</v>
      </c>
      <c r="P74" s="18">
        <v>14.05</v>
      </c>
      <c r="Q74" s="18">
        <v>8.73</v>
      </c>
      <c r="R74" s="18">
        <v>7.31</v>
      </c>
      <c r="S74" s="18">
        <v>0.06</v>
      </c>
      <c r="T74" s="18"/>
      <c r="U74" s="18">
        <v>2.4</v>
      </c>
    </row>
    <row r="75" spans="1:21" x14ac:dyDescent="0.2">
      <c r="A75" s="19">
        <v>39268</v>
      </c>
      <c r="B75" s="18"/>
      <c r="C75" s="18"/>
      <c r="D75" s="18"/>
      <c r="E75" s="18"/>
      <c r="F75" s="18" t="s">
        <v>134</v>
      </c>
      <c r="G75" s="18"/>
      <c r="H75" s="18"/>
      <c r="I75" s="18"/>
      <c r="J75" s="18"/>
      <c r="K75" s="18"/>
      <c r="L75" s="18"/>
      <c r="M75" s="18"/>
      <c r="N75" s="18"/>
      <c r="O75" s="18"/>
      <c r="P75" s="18" t="s">
        <v>134</v>
      </c>
      <c r="Q75" s="18"/>
      <c r="R75" s="18"/>
      <c r="S75" s="18"/>
      <c r="T75" s="18"/>
      <c r="U75" s="18"/>
    </row>
    <row r="76" spans="1:21" x14ac:dyDescent="0.2">
      <c r="A76" s="19">
        <v>39282</v>
      </c>
      <c r="B76" s="18"/>
      <c r="C76" s="18"/>
      <c r="D76" s="18"/>
      <c r="E76" s="18">
        <v>5</v>
      </c>
      <c r="F76" s="18">
        <v>2</v>
      </c>
      <c r="G76" s="18">
        <v>2</v>
      </c>
      <c r="H76" s="18">
        <v>3</v>
      </c>
      <c r="I76" s="18">
        <v>2</v>
      </c>
      <c r="J76" s="18">
        <v>2</v>
      </c>
      <c r="K76" s="18" t="s">
        <v>151</v>
      </c>
      <c r="L76" s="18" t="s">
        <v>149</v>
      </c>
      <c r="M76" s="18" t="s">
        <v>193</v>
      </c>
      <c r="N76" s="18">
        <v>2</v>
      </c>
      <c r="O76" s="18">
        <v>0.08</v>
      </c>
      <c r="P76" s="18">
        <v>12.69</v>
      </c>
      <c r="Q76" s="18">
        <v>9.8000000000000007</v>
      </c>
      <c r="R76" s="18">
        <v>9.6999999999999993</v>
      </c>
      <c r="S76" s="18">
        <v>6.4000000000000001E-2</v>
      </c>
      <c r="T76" s="18"/>
      <c r="U76" s="18">
        <v>4.5999999999999996</v>
      </c>
    </row>
    <row r="77" spans="1:21" x14ac:dyDescent="0.2">
      <c r="A77" s="19">
        <v>39294</v>
      </c>
      <c r="B77" s="18"/>
      <c r="C77" s="18"/>
      <c r="D77" s="18"/>
      <c r="E77" s="18">
        <v>5</v>
      </c>
      <c r="F77" s="18">
        <v>2</v>
      </c>
      <c r="G77" s="18">
        <v>1</v>
      </c>
      <c r="H77" s="18">
        <v>4</v>
      </c>
      <c r="I77" s="18">
        <v>2</v>
      </c>
      <c r="J77" s="18">
        <v>3</v>
      </c>
      <c r="K77" s="18" t="s">
        <v>140</v>
      </c>
      <c r="L77" s="18" t="s">
        <v>187</v>
      </c>
      <c r="M77" s="18" t="s">
        <v>231</v>
      </c>
      <c r="N77" s="18">
        <v>2</v>
      </c>
      <c r="O77" s="18">
        <v>0.06</v>
      </c>
      <c r="P77" s="18">
        <v>8.51</v>
      </c>
      <c r="Q77" s="18">
        <v>7.1</v>
      </c>
      <c r="R77" s="18">
        <v>0.32600000000000001</v>
      </c>
      <c r="S77" s="18">
        <v>9.2999999999999999E-2</v>
      </c>
      <c r="T77" s="18"/>
      <c r="U77" s="18">
        <v>83.7</v>
      </c>
    </row>
    <row r="78" spans="1:21" x14ac:dyDescent="0.2">
      <c r="A78" s="19">
        <v>39308</v>
      </c>
      <c r="B78" s="18"/>
      <c r="C78" s="18"/>
      <c r="D78" s="18"/>
      <c r="E78" s="18">
        <v>5</v>
      </c>
      <c r="F78" s="18">
        <v>1</v>
      </c>
      <c r="G78" s="18">
        <v>1</v>
      </c>
      <c r="H78" s="18">
        <v>3</v>
      </c>
      <c r="I78" s="18">
        <v>1</v>
      </c>
      <c r="J78" s="18">
        <v>7</v>
      </c>
      <c r="K78" s="18" t="s">
        <v>209</v>
      </c>
      <c r="L78" s="18" t="s">
        <v>235</v>
      </c>
      <c r="M78" s="18" t="s">
        <v>193</v>
      </c>
      <c r="N78" s="18">
        <v>2</v>
      </c>
      <c r="O78" s="18">
        <v>7.0000000000000007E-2</v>
      </c>
      <c r="P78" s="18">
        <v>8.1199999999999992</v>
      </c>
      <c r="Q78" s="18">
        <v>7.49</v>
      </c>
      <c r="R78" s="18">
        <v>0.33600000000000002</v>
      </c>
      <c r="S78" s="18">
        <v>0.17199999999999999</v>
      </c>
      <c r="T78" s="18"/>
      <c r="U78" s="18">
        <v>6.7</v>
      </c>
    </row>
    <row r="79" spans="1:21" x14ac:dyDescent="0.2">
      <c r="A79" s="19">
        <v>39322</v>
      </c>
      <c r="B79" s="18"/>
      <c r="C79" s="18"/>
      <c r="D79" s="18"/>
      <c r="E79" s="18">
        <v>5</v>
      </c>
      <c r="F79" s="18">
        <v>2</v>
      </c>
      <c r="G79" s="18">
        <v>1</v>
      </c>
      <c r="H79" s="18">
        <v>1</v>
      </c>
      <c r="I79" s="18">
        <v>2</v>
      </c>
      <c r="J79" s="18">
        <v>2</v>
      </c>
      <c r="K79" s="18" t="s">
        <v>140</v>
      </c>
      <c r="L79" s="18" t="s">
        <v>187</v>
      </c>
      <c r="M79" s="18" t="s">
        <v>238</v>
      </c>
      <c r="N79" s="18">
        <v>2</v>
      </c>
      <c r="O79" s="18">
        <v>0.25</v>
      </c>
      <c r="P79" s="18">
        <v>2.89</v>
      </c>
      <c r="Q79" s="18">
        <v>10.199999999999999</v>
      </c>
      <c r="R79" s="18">
        <v>0.14499999999999999</v>
      </c>
      <c r="S79" s="18">
        <v>0.124</v>
      </c>
      <c r="T79" s="18"/>
      <c r="U79" s="18">
        <v>4.9000000000000004</v>
      </c>
    </row>
    <row r="80" spans="1:21" x14ac:dyDescent="0.2">
      <c r="A80" s="19">
        <v>39336</v>
      </c>
      <c r="B80" s="18"/>
      <c r="C80" s="18"/>
      <c r="D80" s="18"/>
      <c r="E80" s="18">
        <v>5</v>
      </c>
      <c r="F80" s="18">
        <v>2</v>
      </c>
      <c r="G80" s="18">
        <v>2</v>
      </c>
      <c r="H80" s="18">
        <v>3</v>
      </c>
      <c r="I80" s="18">
        <v>3</v>
      </c>
      <c r="J80" s="18">
        <v>7</v>
      </c>
      <c r="K80" s="18" t="s">
        <v>140</v>
      </c>
      <c r="L80" s="18" t="s">
        <v>185</v>
      </c>
      <c r="M80" s="18" t="s">
        <v>238</v>
      </c>
      <c r="N80" s="18">
        <v>2</v>
      </c>
      <c r="O80" s="18">
        <v>7.0000000000000007E-2</v>
      </c>
      <c r="P80" s="18">
        <v>5.6</v>
      </c>
      <c r="Q80" s="18">
        <v>8.18</v>
      </c>
      <c r="R80" s="18">
        <v>0.22</v>
      </c>
      <c r="S80" s="18">
        <v>8.4000000000000005E-2</v>
      </c>
      <c r="T80" s="18"/>
      <c r="U80" s="18">
        <v>3.2</v>
      </c>
    </row>
    <row r="81" spans="1:21" x14ac:dyDescent="0.2">
      <c r="A81" s="19">
        <v>39350</v>
      </c>
      <c r="B81" s="18"/>
      <c r="C81" s="18"/>
      <c r="D81" s="18"/>
      <c r="E81" s="18">
        <v>5</v>
      </c>
      <c r="F81" s="18">
        <v>1</v>
      </c>
      <c r="G81" s="18">
        <v>1</v>
      </c>
      <c r="H81" s="18">
        <v>1</v>
      </c>
      <c r="I81" s="18">
        <v>2</v>
      </c>
      <c r="J81" s="18">
        <v>6</v>
      </c>
      <c r="K81" s="18" t="s">
        <v>142</v>
      </c>
      <c r="L81" s="18" t="s">
        <v>161</v>
      </c>
      <c r="M81" s="18" t="s">
        <v>193</v>
      </c>
      <c r="N81" s="18">
        <v>2</v>
      </c>
      <c r="O81" s="18">
        <v>0.03</v>
      </c>
      <c r="P81" s="18" t="s">
        <v>20</v>
      </c>
      <c r="Q81" s="18">
        <v>8.58</v>
      </c>
      <c r="R81" s="18">
        <v>0.34799999999999998</v>
      </c>
      <c r="S81" s="18">
        <v>1.2200000000000001E-2</v>
      </c>
      <c r="T81" s="18"/>
      <c r="U81" s="18">
        <v>2.4</v>
      </c>
    </row>
    <row r="82" spans="1:21" x14ac:dyDescent="0.2">
      <c r="A82" s="19">
        <v>39364</v>
      </c>
      <c r="B82" s="18"/>
      <c r="C82" s="18"/>
      <c r="D82" s="18"/>
      <c r="E82" s="18">
        <v>5</v>
      </c>
      <c r="F82" s="18">
        <v>2</v>
      </c>
      <c r="G82" s="18">
        <v>2</v>
      </c>
      <c r="H82" s="18">
        <v>1</v>
      </c>
      <c r="I82" s="18">
        <v>2</v>
      </c>
      <c r="J82" s="18">
        <v>7</v>
      </c>
      <c r="K82" s="18" t="s">
        <v>140</v>
      </c>
      <c r="L82" s="18" t="s">
        <v>185</v>
      </c>
      <c r="M82" s="18" t="s">
        <v>243</v>
      </c>
      <c r="N82" s="18">
        <v>2</v>
      </c>
      <c r="O82" s="18">
        <v>0.06</v>
      </c>
      <c r="P82" s="18">
        <v>10.31</v>
      </c>
      <c r="Q82" s="18">
        <v>7.22</v>
      </c>
      <c r="R82" s="18">
        <v>4.4000000000000003E-3</v>
      </c>
      <c r="S82" s="18">
        <v>3.3000000000000002E-2</v>
      </c>
      <c r="T82" s="18"/>
      <c r="U82" s="18">
        <v>8.6</v>
      </c>
    </row>
    <row r="83" spans="1:21" x14ac:dyDescent="0.2">
      <c r="A83" s="19">
        <v>39378</v>
      </c>
      <c r="B83" s="18"/>
      <c r="C83" s="18"/>
      <c r="D83" s="18"/>
      <c r="E83" s="18">
        <v>5</v>
      </c>
      <c r="F83" s="18">
        <v>2</v>
      </c>
      <c r="G83" s="18">
        <v>3</v>
      </c>
      <c r="H83" s="18">
        <v>1</v>
      </c>
      <c r="I83" s="18">
        <v>3</v>
      </c>
      <c r="J83" s="18">
        <v>6</v>
      </c>
      <c r="K83" s="18" t="s">
        <v>185</v>
      </c>
      <c r="L83" s="18" t="s">
        <v>147</v>
      </c>
      <c r="M83" s="18" t="s">
        <v>200</v>
      </c>
      <c r="N83" s="18">
        <v>2</v>
      </c>
      <c r="O83" s="18">
        <v>0.06</v>
      </c>
      <c r="P83" s="18">
        <v>0.34</v>
      </c>
      <c r="Q83" s="18">
        <v>6.74</v>
      </c>
      <c r="R83" s="18">
        <v>7.3200000000000001E-2</v>
      </c>
      <c r="S83" s="18">
        <v>0.112</v>
      </c>
      <c r="T83" s="18"/>
      <c r="U83" s="18">
        <v>4.0999999999999996</v>
      </c>
    </row>
    <row r="84" spans="1:21" x14ac:dyDescent="0.2">
      <c r="A84" s="19">
        <v>39392</v>
      </c>
      <c r="B84" s="18"/>
      <c r="C84" s="18"/>
      <c r="D84" s="18"/>
      <c r="E84" s="18">
        <v>5</v>
      </c>
      <c r="F84" s="18">
        <v>1</v>
      </c>
      <c r="G84" s="18">
        <v>2</v>
      </c>
      <c r="H84" s="18">
        <v>3</v>
      </c>
      <c r="I84" s="18">
        <v>1</v>
      </c>
      <c r="J84" s="18">
        <v>1</v>
      </c>
      <c r="K84" s="18" t="s">
        <v>157</v>
      </c>
      <c r="L84" s="18" t="s">
        <v>147</v>
      </c>
      <c r="M84" s="18" t="s">
        <v>193</v>
      </c>
      <c r="N84" s="18">
        <v>2</v>
      </c>
      <c r="O84" s="18">
        <v>0.32</v>
      </c>
      <c r="P84" s="18">
        <v>11.82</v>
      </c>
      <c r="Q84" s="18">
        <v>7.58</v>
      </c>
      <c r="R84" s="18">
        <v>3.5000000000000003E-2</v>
      </c>
      <c r="S84" s="18" t="s">
        <v>20</v>
      </c>
      <c r="T84" s="18"/>
      <c r="U84" s="18">
        <v>12.7</v>
      </c>
    </row>
    <row r="85" spans="1:21" x14ac:dyDescent="0.2">
      <c r="A85" s="19">
        <v>39387</v>
      </c>
      <c r="B85" s="18"/>
      <c r="C85" s="18"/>
      <c r="D85" s="18"/>
      <c r="E85" s="18"/>
      <c r="F85" s="18" t="s">
        <v>134</v>
      </c>
      <c r="G85" s="18"/>
      <c r="H85" s="18"/>
      <c r="I85" s="18"/>
      <c r="J85" s="18"/>
      <c r="K85" s="18"/>
      <c r="L85" s="18"/>
      <c r="M85" s="18"/>
      <c r="N85" s="18"/>
      <c r="O85" s="18"/>
      <c r="P85" s="18" t="s">
        <v>134</v>
      </c>
      <c r="Q85" s="18"/>
      <c r="R85" s="18"/>
      <c r="S85" s="18"/>
      <c r="T85" s="18"/>
      <c r="U85" s="18"/>
    </row>
    <row r="86" spans="1:21" x14ac:dyDescent="0.2">
      <c r="A86" s="19">
        <v>39420</v>
      </c>
      <c r="B86" s="18"/>
      <c r="C86" s="18"/>
      <c r="D86" s="18"/>
      <c r="E86" s="18">
        <v>5</v>
      </c>
      <c r="F86" s="18">
        <v>2</v>
      </c>
      <c r="G86" s="18">
        <v>1</v>
      </c>
      <c r="H86" s="18">
        <v>2</v>
      </c>
      <c r="I86" s="18">
        <v>2</v>
      </c>
      <c r="J86" s="18">
        <v>8</v>
      </c>
      <c r="K86" s="18" t="s">
        <v>192</v>
      </c>
      <c r="L86" s="18" t="s">
        <v>254</v>
      </c>
      <c r="M86" s="18" t="s">
        <v>193</v>
      </c>
      <c r="N86" s="18">
        <v>2</v>
      </c>
      <c r="O86" s="18">
        <v>7.0000000000000007E-2</v>
      </c>
      <c r="P86" s="18">
        <v>12.52</v>
      </c>
      <c r="Q86" s="18">
        <v>6.6</v>
      </c>
      <c r="R86" s="18">
        <v>2.1999999999999999E-2</v>
      </c>
      <c r="S86" s="18">
        <v>0.03</v>
      </c>
      <c r="T86" s="18"/>
      <c r="U86" s="18">
        <v>2.2000000000000002</v>
      </c>
    </row>
    <row r="87" spans="1:21" x14ac:dyDescent="0.2">
      <c r="A87" s="6"/>
    </row>
    <row r="88" spans="1:21" x14ac:dyDescent="0.2">
      <c r="A88" s="6"/>
      <c r="Q88" s="35">
        <f>AVERAGE(Q68:Q86)</f>
        <v>7.6349999999999989</v>
      </c>
      <c r="R88" s="35">
        <f>AVERAGE(R68:R86)</f>
        <v>2.5874749999999995</v>
      </c>
      <c r="S88" s="35">
        <f>AVERAGE(S68:S86)</f>
        <v>7.9613333333333328E-2</v>
      </c>
      <c r="T88" s="35"/>
      <c r="U88" s="35">
        <f>AVERAGE(U68:U86)</f>
        <v>10.374999999999998</v>
      </c>
    </row>
    <row r="90" spans="1:21" x14ac:dyDescent="0.2">
      <c r="A90" s="17">
        <v>39168</v>
      </c>
      <c r="B90" s="18" t="s">
        <v>40</v>
      </c>
      <c r="C90" s="18" t="s">
        <v>41</v>
      </c>
      <c r="D90" s="18"/>
      <c r="E90" s="18"/>
      <c r="F90" s="18" t="s">
        <v>134</v>
      </c>
      <c r="G90" s="18"/>
      <c r="H90" s="18"/>
      <c r="I90" s="18"/>
      <c r="J90" s="18"/>
      <c r="K90" s="18"/>
      <c r="L90" s="18"/>
      <c r="M90" s="18"/>
      <c r="N90" s="18"/>
      <c r="O90" s="18"/>
      <c r="P90" s="18" t="s">
        <v>134</v>
      </c>
      <c r="Q90" s="18"/>
      <c r="R90" s="18"/>
      <c r="S90" s="18"/>
      <c r="T90" s="18"/>
      <c r="U90" s="18"/>
    </row>
    <row r="91" spans="1:21" x14ac:dyDescent="0.2">
      <c r="A91" s="17">
        <v>39182</v>
      </c>
      <c r="B91" s="18"/>
      <c r="C91" s="18"/>
      <c r="D91" s="18"/>
      <c r="E91" s="18"/>
      <c r="F91" s="18" t="s">
        <v>134</v>
      </c>
      <c r="G91" s="18"/>
      <c r="H91" s="18"/>
      <c r="I91" s="18"/>
      <c r="J91" s="18"/>
      <c r="K91" s="18"/>
      <c r="L91" s="18"/>
      <c r="M91" s="18"/>
      <c r="N91" s="18"/>
      <c r="O91" s="18"/>
      <c r="P91" s="18" t="s">
        <v>134</v>
      </c>
      <c r="Q91" s="18"/>
      <c r="R91" s="18"/>
      <c r="S91" s="18"/>
      <c r="T91" s="18"/>
      <c r="U91" s="18"/>
    </row>
    <row r="92" spans="1:21" x14ac:dyDescent="0.2">
      <c r="A92" s="17">
        <v>39196</v>
      </c>
      <c r="B92" s="18"/>
      <c r="C92" s="18"/>
      <c r="D92" s="18"/>
      <c r="E92" s="18"/>
      <c r="F92" s="18" t="s">
        <v>134</v>
      </c>
      <c r="G92" s="18"/>
      <c r="H92" s="18"/>
      <c r="I92" s="18"/>
      <c r="J92" s="18"/>
      <c r="K92" s="18"/>
      <c r="L92" s="18"/>
      <c r="M92" s="18"/>
      <c r="N92" s="18"/>
      <c r="O92" s="18"/>
      <c r="P92" s="18" t="s">
        <v>134</v>
      </c>
      <c r="Q92" s="18"/>
      <c r="R92" s="18"/>
      <c r="S92" s="18"/>
      <c r="T92" s="18"/>
      <c r="U92" s="18"/>
    </row>
    <row r="93" spans="1:21" x14ac:dyDescent="0.2">
      <c r="A93" s="17">
        <v>39210</v>
      </c>
      <c r="B93" s="18"/>
      <c r="C93" s="18"/>
      <c r="D93" s="18"/>
      <c r="E93" s="18"/>
      <c r="F93" s="18" t="s">
        <v>134</v>
      </c>
      <c r="G93" s="18"/>
      <c r="H93" s="18"/>
      <c r="I93" s="18"/>
      <c r="J93" s="18"/>
      <c r="K93" s="18"/>
      <c r="L93" s="18"/>
      <c r="M93" s="18"/>
      <c r="N93" s="18"/>
      <c r="O93" s="18"/>
      <c r="P93" s="18" t="s">
        <v>134</v>
      </c>
      <c r="Q93" s="18"/>
      <c r="R93" s="18"/>
      <c r="S93" s="18"/>
      <c r="T93" s="18"/>
      <c r="U93" s="18"/>
    </row>
    <row r="94" spans="1:21" x14ac:dyDescent="0.2">
      <c r="A94" s="17">
        <v>39224</v>
      </c>
      <c r="B94" s="18"/>
      <c r="C94" s="18"/>
      <c r="D94" s="18" t="s">
        <v>201</v>
      </c>
      <c r="E94" s="18">
        <v>2</v>
      </c>
      <c r="F94" s="18">
        <v>2</v>
      </c>
      <c r="G94" s="18">
        <v>2</v>
      </c>
      <c r="H94" s="18">
        <v>2</v>
      </c>
      <c r="I94" s="18">
        <v>2</v>
      </c>
      <c r="J94" s="18">
        <v>6</v>
      </c>
      <c r="K94" s="18" t="s">
        <v>169</v>
      </c>
      <c r="L94" s="18" t="s">
        <v>153</v>
      </c>
      <c r="M94" s="18" t="s">
        <v>202</v>
      </c>
      <c r="N94" s="18">
        <v>2</v>
      </c>
      <c r="O94" s="18">
        <v>0.06</v>
      </c>
      <c r="P94" s="18">
        <v>10.66</v>
      </c>
      <c r="Q94" s="18">
        <v>7.01</v>
      </c>
      <c r="R94" s="18">
        <v>4.3899999999999997</v>
      </c>
      <c r="S94" s="18">
        <v>7.6999999999999999E-2</v>
      </c>
      <c r="T94" s="18"/>
      <c r="U94" s="18">
        <v>3.8</v>
      </c>
    </row>
    <row r="95" spans="1:21" x14ac:dyDescent="0.2">
      <c r="A95" s="17">
        <v>39238</v>
      </c>
      <c r="B95" s="18"/>
      <c r="C95" s="18"/>
      <c r="D95" s="18"/>
      <c r="E95" s="18"/>
      <c r="F95" s="18" t="s">
        <v>134</v>
      </c>
      <c r="G95" s="18"/>
      <c r="H95" s="18"/>
      <c r="I95" s="18"/>
      <c r="J95" s="18"/>
      <c r="K95" s="18"/>
      <c r="L95" s="18"/>
      <c r="M95" s="18"/>
      <c r="N95" s="18"/>
      <c r="O95" s="18"/>
      <c r="P95" s="18" t="s">
        <v>134</v>
      </c>
      <c r="Q95" s="18"/>
      <c r="R95" s="18"/>
      <c r="S95" s="18"/>
      <c r="T95" s="18"/>
      <c r="U95" s="18"/>
    </row>
    <row r="96" spans="1:21" x14ac:dyDescent="0.2">
      <c r="A96" s="19">
        <v>39252</v>
      </c>
      <c r="B96" s="18"/>
      <c r="C96" s="18"/>
      <c r="D96" s="18"/>
      <c r="E96" s="18"/>
      <c r="F96" s="18" t="s">
        <v>134</v>
      </c>
      <c r="G96" s="18"/>
      <c r="H96" s="18"/>
      <c r="I96" s="18"/>
      <c r="J96" s="18"/>
      <c r="K96" s="18"/>
      <c r="L96" s="18"/>
      <c r="M96" s="18"/>
      <c r="N96" s="18"/>
      <c r="O96" s="18"/>
      <c r="P96" s="18" t="s">
        <v>134</v>
      </c>
      <c r="Q96" s="18"/>
      <c r="R96" s="18"/>
      <c r="S96" s="18"/>
      <c r="T96" s="18"/>
      <c r="U96" s="18"/>
    </row>
    <row r="97" spans="1:21" x14ac:dyDescent="0.2">
      <c r="A97" s="19">
        <v>39268</v>
      </c>
      <c r="B97" s="18"/>
      <c r="C97" s="18"/>
      <c r="D97" s="18"/>
      <c r="E97" s="18">
        <v>3</v>
      </c>
      <c r="F97" s="18">
        <v>2</v>
      </c>
      <c r="G97" s="18">
        <v>2</v>
      </c>
      <c r="H97" s="18">
        <v>4</v>
      </c>
      <c r="I97" s="18">
        <v>3</v>
      </c>
      <c r="J97" s="18">
        <v>1</v>
      </c>
      <c r="K97" s="18" t="s">
        <v>142</v>
      </c>
      <c r="L97" s="18" t="s">
        <v>155</v>
      </c>
      <c r="M97" s="18" t="s">
        <v>273</v>
      </c>
      <c r="N97" s="18">
        <v>2</v>
      </c>
      <c r="O97" s="18">
        <v>7.0000000000000007E-2</v>
      </c>
      <c r="P97" s="18">
        <v>12.58</v>
      </c>
      <c r="Q97" s="18">
        <v>9.2100000000000009</v>
      </c>
      <c r="R97" s="18">
        <v>20.2</v>
      </c>
      <c r="S97" s="18">
        <v>9.8000000000000004E-2</v>
      </c>
      <c r="T97" s="18"/>
      <c r="U97" s="18">
        <v>4.5</v>
      </c>
    </row>
    <row r="98" spans="1:21" x14ac:dyDescent="0.2">
      <c r="A98" s="19">
        <v>39282</v>
      </c>
      <c r="B98" s="18"/>
      <c r="C98" s="18"/>
      <c r="D98" s="18" t="s">
        <v>225</v>
      </c>
      <c r="E98" s="18">
        <v>5</v>
      </c>
      <c r="F98" s="18">
        <v>2</v>
      </c>
      <c r="G98" s="18">
        <v>3</v>
      </c>
      <c r="H98" s="18">
        <v>1</v>
      </c>
      <c r="I98" s="18">
        <v>2</v>
      </c>
      <c r="J98" s="18">
        <v>6</v>
      </c>
      <c r="K98" s="18" t="s">
        <v>209</v>
      </c>
      <c r="L98" s="18" t="s">
        <v>151</v>
      </c>
      <c r="M98" s="18" t="s">
        <v>104</v>
      </c>
      <c r="N98" s="18">
        <v>2</v>
      </c>
      <c r="O98" s="18">
        <v>0.19</v>
      </c>
      <c r="P98" s="18">
        <v>12.79</v>
      </c>
      <c r="Q98" s="18">
        <v>9.73</v>
      </c>
      <c r="R98" s="18">
        <v>12.3</v>
      </c>
      <c r="S98" s="18">
        <v>7.0999999999999994E-2</v>
      </c>
      <c r="T98" s="18"/>
      <c r="U98" s="18">
        <v>2</v>
      </c>
    </row>
    <row r="99" spans="1:21" x14ac:dyDescent="0.2">
      <c r="A99" s="19">
        <v>39294</v>
      </c>
      <c r="B99" s="18"/>
      <c r="C99" s="18"/>
      <c r="D99" s="18"/>
      <c r="E99" s="18">
        <v>5</v>
      </c>
      <c r="F99" s="18">
        <v>2</v>
      </c>
      <c r="G99" s="18">
        <v>2</v>
      </c>
      <c r="H99" s="18">
        <v>5</v>
      </c>
      <c r="I99" s="18">
        <v>2</v>
      </c>
      <c r="J99" s="18">
        <v>3</v>
      </c>
      <c r="K99" s="18" t="s">
        <v>140</v>
      </c>
      <c r="L99" s="18" t="s">
        <v>140</v>
      </c>
      <c r="M99" s="18" t="s">
        <v>97</v>
      </c>
      <c r="N99" s="18">
        <v>2</v>
      </c>
      <c r="O99" s="18">
        <v>0.05</v>
      </c>
      <c r="P99" s="18">
        <v>9.77</v>
      </c>
      <c r="Q99" s="18">
        <v>6.6</v>
      </c>
      <c r="R99" s="18">
        <v>0.72399999999999998</v>
      </c>
      <c r="S99" s="18">
        <v>0.16900000000000001</v>
      </c>
      <c r="T99" s="18"/>
      <c r="U99" s="18">
        <v>5.0999999999999996</v>
      </c>
    </row>
    <row r="100" spans="1:21" x14ac:dyDescent="0.2">
      <c r="A100" s="19">
        <v>39308</v>
      </c>
      <c r="B100" s="18"/>
      <c r="C100" s="18"/>
      <c r="D100" s="18"/>
      <c r="E100" s="18">
        <v>5</v>
      </c>
      <c r="F100" s="18">
        <v>1</v>
      </c>
      <c r="G100" s="18">
        <v>1</v>
      </c>
      <c r="H100" s="18">
        <v>4</v>
      </c>
      <c r="I100" s="18">
        <v>2</v>
      </c>
      <c r="J100" s="18">
        <v>6</v>
      </c>
      <c r="K100" s="18" t="s">
        <v>151</v>
      </c>
      <c r="L100" s="18" t="s">
        <v>209</v>
      </c>
      <c r="M100" s="18" t="s">
        <v>98</v>
      </c>
      <c r="N100" s="18">
        <v>2</v>
      </c>
      <c r="O100" s="18">
        <v>0.06</v>
      </c>
      <c r="P100" s="18">
        <v>14.37</v>
      </c>
      <c r="Q100" s="18">
        <v>9.26</v>
      </c>
      <c r="R100" s="18">
        <v>0.34200000000000003</v>
      </c>
      <c r="S100" s="18">
        <v>0.23799999999999999</v>
      </c>
      <c r="T100" s="18"/>
      <c r="U100" s="18">
        <v>7.9</v>
      </c>
    </row>
    <row r="101" spans="1:21" x14ac:dyDescent="0.2">
      <c r="A101" s="19">
        <v>39322</v>
      </c>
      <c r="B101" s="18"/>
      <c r="C101" s="18"/>
      <c r="D101" s="18"/>
      <c r="E101" s="18"/>
      <c r="F101" s="18" t="s">
        <v>134</v>
      </c>
      <c r="G101" s="18"/>
      <c r="H101" s="18"/>
      <c r="I101" s="18"/>
      <c r="J101" s="18"/>
      <c r="K101" s="18"/>
      <c r="L101" s="18"/>
      <c r="M101" s="18"/>
      <c r="N101" s="18"/>
      <c r="O101" s="18"/>
      <c r="P101" s="18" t="s">
        <v>134</v>
      </c>
      <c r="Q101" s="18"/>
      <c r="R101" s="18"/>
      <c r="S101" s="18"/>
      <c r="T101" s="18"/>
      <c r="U101" s="18"/>
    </row>
    <row r="102" spans="1:21" x14ac:dyDescent="0.2">
      <c r="A102" s="19">
        <v>39336</v>
      </c>
      <c r="B102" s="18"/>
      <c r="C102" s="18"/>
      <c r="D102" s="18"/>
      <c r="E102" s="18">
        <v>5</v>
      </c>
      <c r="F102" s="18">
        <v>1</v>
      </c>
      <c r="G102" s="18">
        <v>5</v>
      </c>
      <c r="H102" s="18">
        <v>4</v>
      </c>
      <c r="I102" s="18">
        <v>1</v>
      </c>
      <c r="J102" s="18" t="s">
        <v>20</v>
      </c>
      <c r="K102" s="18" t="s">
        <v>185</v>
      </c>
      <c r="L102" s="18" t="s">
        <v>20</v>
      </c>
      <c r="M102" s="18" t="s">
        <v>97</v>
      </c>
      <c r="N102" s="18">
        <v>2</v>
      </c>
      <c r="O102" s="18">
        <v>0.04</v>
      </c>
      <c r="P102" s="18">
        <v>0.39</v>
      </c>
      <c r="Q102" s="18">
        <v>9.5299999999999994</v>
      </c>
      <c r="R102" s="18">
        <v>0.45</v>
      </c>
      <c r="S102" s="18">
        <v>8.6999999999999994E-2</v>
      </c>
      <c r="T102" s="18"/>
      <c r="U102" s="18">
        <v>6.6</v>
      </c>
    </row>
    <row r="103" spans="1:21" x14ac:dyDescent="0.2">
      <c r="A103" s="19">
        <v>39350</v>
      </c>
      <c r="B103" s="18"/>
      <c r="C103" s="18"/>
      <c r="D103" s="18"/>
      <c r="E103" s="18"/>
      <c r="F103" s="18" t="s">
        <v>134</v>
      </c>
      <c r="G103" s="18"/>
      <c r="H103" s="18"/>
      <c r="I103" s="18"/>
      <c r="J103" s="18"/>
      <c r="K103" s="18"/>
      <c r="L103" s="18"/>
      <c r="M103" s="18"/>
      <c r="N103" s="18"/>
      <c r="O103" s="18"/>
      <c r="P103" s="18" t="s">
        <v>134</v>
      </c>
      <c r="Q103" s="18"/>
      <c r="R103" s="18"/>
      <c r="S103" s="18"/>
      <c r="T103" s="18"/>
      <c r="U103" s="18"/>
    </row>
    <row r="104" spans="1:21" x14ac:dyDescent="0.2">
      <c r="A104" s="19">
        <v>39364</v>
      </c>
      <c r="B104" s="18"/>
      <c r="C104" s="18"/>
      <c r="D104" s="18"/>
      <c r="E104" s="18"/>
      <c r="F104" s="18" t="s">
        <v>134</v>
      </c>
      <c r="G104" s="18"/>
      <c r="H104" s="18"/>
      <c r="I104" s="18"/>
      <c r="J104" s="18"/>
      <c r="K104" s="18"/>
      <c r="L104" s="18"/>
      <c r="M104" s="18"/>
      <c r="N104" s="18"/>
      <c r="O104" s="18"/>
      <c r="P104" s="18" t="s">
        <v>134</v>
      </c>
      <c r="Q104" s="18"/>
      <c r="R104" s="18"/>
      <c r="S104" s="18"/>
      <c r="T104" s="18"/>
      <c r="U104" s="18"/>
    </row>
    <row r="105" spans="1:21" x14ac:dyDescent="0.2">
      <c r="A105" s="19">
        <v>39378</v>
      </c>
      <c r="B105" s="18"/>
      <c r="C105" s="18"/>
      <c r="D105" s="18"/>
      <c r="E105" s="18"/>
      <c r="F105" s="18" t="s">
        <v>134</v>
      </c>
      <c r="G105" s="18"/>
      <c r="H105" s="18"/>
      <c r="I105" s="18"/>
      <c r="J105" s="18"/>
      <c r="K105" s="18"/>
      <c r="L105" s="18"/>
      <c r="M105" s="18"/>
      <c r="N105" s="18"/>
      <c r="O105" s="18"/>
      <c r="P105" s="18" t="s">
        <v>134</v>
      </c>
      <c r="Q105" s="18"/>
      <c r="R105" s="18"/>
      <c r="S105" s="18"/>
      <c r="T105" s="18"/>
      <c r="U105" s="18"/>
    </row>
    <row r="106" spans="1:21" x14ac:dyDescent="0.2">
      <c r="A106" s="19">
        <v>39392</v>
      </c>
      <c r="B106" s="18"/>
      <c r="C106" s="18"/>
      <c r="D106" s="18"/>
      <c r="E106" s="18"/>
      <c r="F106" s="18" t="s">
        <v>134</v>
      </c>
      <c r="G106" s="18"/>
      <c r="H106" s="18"/>
      <c r="I106" s="18"/>
      <c r="J106" s="18"/>
      <c r="K106" s="18"/>
      <c r="L106" s="18"/>
      <c r="M106" s="18"/>
      <c r="N106" s="18"/>
      <c r="O106" s="18"/>
      <c r="P106" s="18" t="s">
        <v>134</v>
      </c>
      <c r="Q106" s="18"/>
      <c r="R106" s="18"/>
      <c r="S106" s="18"/>
      <c r="T106" s="18"/>
      <c r="U106" s="18"/>
    </row>
    <row r="107" spans="1:21" x14ac:dyDescent="0.2">
      <c r="A107" s="19">
        <v>39405</v>
      </c>
      <c r="B107" s="18"/>
      <c r="C107" s="18"/>
      <c r="D107" s="18"/>
      <c r="E107" s="18"/>
      <c r="F107" s="18" t="s">
        <v>134</v>
      </c>
      <c r="G107" s="18"/>
      <c r="H107" s="18"/>
      <c r="I107" s="18"/>
      <c r="J107" s="18"/>
      <c r="K107" s="18"/>
      <c r="L107" s="18"/>
      <c r="M107" s="18"/>
      <c r="N107" s="18"/>
      <c r="O107" s="18"/>
      <c r="P107" s="18" t="s">
        <v>134</v>
      </c>
      <c r="Q107" s="18"/>
      <c r="R107" s="18"/>
      <c r="S107" s="18"/>
      <c r="T107" s="18"/>
      <c r="U107" s="18"/>
    </row>
    <row r="108" spans="1:21" x14ac:dyDescent="0.2">
      <c r="A108" s="19">
        <v>39420</v>
      </c>
      <c r="B108" s="18"/>
      <c r="C108" s="18"/>
      <c r="D108" s="18"/>
      <c r="E108" s="18"/>
      <c r="F108" s="18" t="s">
        <v>134</v>
      </c>
      <c r="G108" s="18"/>
      <c r="H108" s="18"/>
      <c r="I108" s="18"/>
      <c r="J108" s="18"/>
      <c r="K108" s="18"/>
      <c r="L108" s="18"/>
      <c r="M108" s="18"/>
      <c r="N108" s="18"/>
      <c r="O108" s="18"/>
      <c r="P108" s="18" t="s">
        <v>134</v>
      </c>
      <c r="Q108" s="18"/>
      <c r="R108" s="18"/>
      <c r="S108" s="18"/>
      <c r="T108" s="18"/>
      <c r="U108" s="18"/>
    </row>
    <row r="109" spans="1:21" x14ac:dyDescent="0.2">
      <c r="A109" s="6"/>
    </row>
    <row r="110" spans="1:21" x14ac:dyDescent="0.2">
      <c r="A110" s="6"/>
      <c r="Q110" s="35">
        <f>AVERAGE(Q90:Q108)</f>
        <v>8.5566666666666666</v>
      </c>
      <c r="R110" s="35">
        <f>AVERAGE(R90:R108)</f>
        <v>6.4009999999999998</v>
      </c>
      <c r="S110" s="35">
        <f>AVERAGE(S90:S108)</f>
        <v>0.12333333333333334</v>
      </c>
      <c r="T110" s="35"/>
      <c r="U110" s="35">
        <f>AVERAGE(U90:U108)</f>
        <v>4.9833333333333334</v>
      </c>
    </row>
    <row r="112" spans="1:21" x14ac:dyDescent="0.2">
      <c r="A112" s="17">
        <v>39168</v>
      </c>
      <c r="B112" s="18" t="s">
        <v>42</v>
      </c>
      <c r="C112" s="18" t="s">
        <v>41</v>
      </c>
      <c r="D112" s="18" t="s">
        <v>148</v>
      </c>
      <c r="E112" s="18" t="s">
        <v>20</v>
      </c>
      <c r="F112" s="18">
        <v>2</v>
      </c>
      <c r="G112" s="18">
        <v>1</v>
      </c>
      <c r="H112" s="18">
        <v>1</v>
      </c>
      <c r="I112" s="18">
        <v>3</v>
      </c>
      <c r="J112" s="18">
        <v>6</v>
      </c>
      <c r="K112" s="18" t="s">
        <v>149</v>
      </c>
      <c r="L112" s="18" t="s">
        <v>143</v>
      </c>
      <c r="M112" s="18" t="s">
        <v>181</v>
      </c>
      <c r="N112" s="18">
        <v>2</v>
      </c>
      <c r="O112" s="18">
        <v>0.06</v>
      </c>
      <c r="P112" s="18">
        <v>9.6</v>
      </c>
      <c r="Q112" s="18">
        <v>6.35</v>
      </c>
      <c r="R112" s="18">
        <v>5.28</v>
      </c>
      <c r="S112" s="18">
        <v>0.104</v>
      </c>
      <c r="T112" s="18"/>
      <c r="U112" s="18">
        <v>8.8000000000000007</v>
      </c>
    </row>
    <row r="113" spans="1:21" x14ac:dyDescent="0.2">
      <c r="A113" s="17">
        <v>39182</v>
      </c>
      <c r="B113" s="18"/>
      <c r="C113" s="18"/>
      <c r="D113" s="18"/>
      <c r="E113" s="18">
        <v>5</v>
      </c>
      <c r="F113" s="18">
        <v>1</v>
      </c>
      <c r="G113" s="18">
        <v>2</v>
      </c>
      <c r="H113" s="18">
        <v>1</v>
      </c>
      <c r="I113" s="18">
        <v>1</v>
      </c>
      <c r="J113" s="18" t="s">
        <v>20</v>
      </c>
      <c r="K113" s="18" t="s">
        <v>168</v>
      </c>
      <c r="L113" s="18" t="s">
        <v>156</v>
      </c>
      <c r="M113" s="18" t="s">
        <v>181</v>
      </c>
      <c r="N113" s="18">
        <v>2</v>
      </c>
      <c r="O113" s="18">
        <v>0.06</v>
      </c>
      <c r="P113" s="18">
        <v>11.32</v>
      </c>
      <c r="Q113" s="18">
        <v>5.8</v>
      </c>
      <c r="R113" s="18">
        <v>5.67</v>
      </c>
      <c r="S113" s="18">
        <v>9.2999999999999999E-2</v>
      </c>
      <c r="T113" s="18"/>
      <c r="U113" s="18">
        <v>6.1</v>
      </c>
    </row>
    <row r="114" spans="1:21" x14ac:dyDescent="0.2">
      <c r="A114" s="17">
        <v>39196</v>
      </c>
      <c r="B114" s="18"/>
      <c r="C114" s="18"/>
      <c r="D114" s="18"/>
      <c r="E114" s="18">
        <v>5</v>
      </c>
      <c r="F114" s="18">
        <v>1</v>
      </c>
      <c r="G114" s="18">
        <v>3</v>
      </c>
      <c r="H114" s="18">
        <v>1</v>
      </c>
      <c r="I114" s="18">
        <v>1</v>
      </c>
      <c r="J114" s="18" t="s">
        <v>20</v>
      </c>
      <c r="K114" s="18" t="s">
        <v>142</v>
      </c>
      <c r="L114" s="18" t="s">
        <v>153</v>
      </c>
      <c r="M114" s="18" t="s">
        <v>181</v>
      </c>
      <c r="N114" s="18">
        <v>2</v>
      </c>
      <c r="O114" s="18">
        <v>0.05</v>
      </c>
      <c r="P114" s="18">
        <v>8.64</v>
      </c>
      <c r="Q114" s="18">
        <v>6.5</v>
      </c>
      <c r="R114" s="18">
        <v>3.7</v>
      </c>
      <c r="S114" s="18">
        <v>0.107</v>
      </c>
      <c r="T114" s="18"/>
      <c r="U114" s="18">
        <v>11</v>
      </c>
    </row>
    <row r="115" spans="1:21" x14ac:dyDescent="0.2">
      <c r="A115" s="17">
        <v>39210</v>
      </c>
      <c r="B115" s="18"/>
      <c r="C115" s="18"/>
      <c r="D115" s="18"/>
      <c r="E115" s="18"/>
      <c r="F115" s="18" t="s">
        <v>134</v>
      </c>
      <c r="G115" s="18"/>
      <c r="H115" s="18"/>
      <c r="I115" s="18"/>
      <c r="J115" s="18"/>
      <c r="K115" s="18"/>
      <c r="L115" s="18"/>
      <c r="M115" s="18"/>
      <c r="N115" s="18"/>
      <c r="O115" s="18"/>
      <c r="P115" s="18" t="s">
        <v>134</v>
      </c>
      <c r="Q115" s="18"/>
      <c r="R115" s="18"/>
      <c r="S115" s="18"/>
      <c r="T115" s="18"/>
      <c r="U115" s="18"/>
    </row>
    <row r="116" spans="1:21" x14ac:dyDescent="0.2">
      <c r="A116" s="17">
        <v>39224</v>
      </c>
      <c r="B116" s="18"/>
      <c r="C116" s="18"/>
      <c r="D116" s="18"/>
      <c r="E116" s="18">
        <v>5</v>
      </c>
      <c r="F116" s="18">
        <v>1</v>
      </c>
      <c r="G116" s="18">
        <v>2</v>
      </c>
      <c r="H116" s="18">
        <v>1</v>
      </c>
      <c r="I116" s="18">
        <v>2</v>
      </c>
      <c r="J116" s="18">
        <v>5</v>
      </c>
      <c r="K116" s="18" t="s">
        <v>187</v>
      </c>
      <c r="L116" s="18" t="s">
        <v>185</v>
      </c>
      <c r="M116" s="18" t="s">
        <v>181</v>
      </c>
      <c r="N116" s="18">
        <v>2</v>
      </c>
      <c r="O116" s="18">
        <v>0.06</v>
      </c>
      <c r="P116" s="18">
        <v>11.22</v>
      </c>
      <c r="Q116" s="18">
        <v>6.98</v>
      </c>
      <c r="R116" s="18">
        <v>3.83</v>
      </c>
      <c r="S116" s="18">
        <v>0.26</v>
      </c>
      <c r="T116" s="18"/>
      <c r="U116" s="18">
        <v>6.8</v>
      </c>
    </row>
    <row r="117" spans="1:21" x14ac:dyDescent="0.2">
      <c r="A117" s="17">
        <v>39238</v>
      </c>
      <c r="B117" s="18"/>
      <c r="C117" s="18"/>
      <c r="D117" s="18"/>
      <c r="E117" s="18">
        <v>5</v>
      </c>
      <c r="F117" s="18">
        <v>1</v>
      </c>
      <c r="G117" s="18">
        <v>2</v>
      </c>
      <c r="H117" s="18">
        <v>5</v>
      </c>
      <c r="I117" s="18">
        <v>2</v>
      </c>
      <c r="J117" s="18">
        <v>6</v>
      </c>
      <c r="K117" s="18" t="s">
        <v>150</v>
      </c>
      <c r="L117" s="18" t="s">
        <v>155</v>
      </c>
      <c r="M117" s="18" t="s">
        <v>181</v>
      </c>
      <c r="N117" s="18">
        <v>2</v>
      </c>
      <c r="O117" s="18">
        <v>0.03</v>
      </c>
      <c r="P117" s="18">
        <v>12.45</v>
      </c>
      <c r="Q117" s="18">
        <v>7.81</v>
      </c>
      <c r="R117" s="18">
        <v>4.6100000000000003</v>
      </c>
      <c r="S117" s="18">
        <v>0.113</v>
      </c>
      <c r="T117" s="18"/>
      <c r="U117" s="18">
        <v>12.1</v>
      </c>
    </row>
    <row r="118" spans="1:21" x14ac:dyDescent="0.2">
      <c r="A118" s="17">
        <v>39252</v>
      </c>
      <c r="B118" s="18"/>
      <c r="C118" s="18"/>
      <c r="D118" s="18"/>
      <c r="E118" s="18">
        <v>5</v>
      </c>
      <c r="F118" s="18">
        <v>2</v>
      </c>
      <c r="G118" s="18">
        <v>1</v>
      </c>
      <c r="H118" s="18">
        <v>1</v>
      </c>
      <c r="I118" s="18">
        <v>2</v>
      </c>
      <c r="J118" s="18">
        <v>5</v>
      </c>
      <c r="K118" s="18" t="s">
        <v>209</v>
      </c>
      <c r="L118" s="18" t="s">
        <v>149</v>
      </c>
      <c r="M118" s="18" t="s">
        <v>97</v>
      </c>
      <c r="N118" s="18">
        <v>2</v>
      </c>
      <c r="O118" s="18">
        <v>0.06</v>
      </c>
      <c r="P118" s="18">
        <v>11.96</v>
      </c>
      <c r="Q118" s="18">
        <v>8.59</v>
      </c>
      <c r="R118" s="18">
        <v>8.9</v>
      </c>
      <c r="S118" s="18">
        <v>0.16600000000000001</v>
      </c>
      <c r="T118" s="18"/>
      <c r="U118" s="18">
        <v>11</v>
      </c>
    </row>
    <row r="119" spans="1:21" x14ac:dyDescent="0.2">
      <c r="A119" s="19">
        <v>39268</v>
      </c>
      <c r="B119" s="18"/>
      <c r="C119" s="18"/>
      <c r="D119" s="18"/>
      <c r="E119" s="18">
        <v>5</v>
      </c>
      <c r="F119" s="18">
        <v>1</v>
      </c>
      <c r="G119" s="18">
        <v>3</v>
      </c>
      <c r="H119" s="18">
        <v>3</v>
      </c>
      <c r="I119" s="18">
        <v>3</v>
      </c>
      <c r="J119" s="22">
        <v>6</v>
      </c>
      <c r="K119" s="18" t="s">
        <v>151</v>
      </c>
      <c r="L119" s="18" t="s">
        <v>140</v>
      </c>
      <c r="M119" s="18" t="s">
        <v>104</v>
      </c>
      <c r="N119" s="18">
        <v>2</v>
      </c>
      <c r="O119" s="18">
        <v>7.0000000000000007E-2</v>
      </c>
      <c r="P119" s="18">
        <v>12.81</v>
      </c>
      <c r="Q119" s="18">
        <v>9.14</v>
      </c>
      <c r="R119" s="18">
        <v>16.7</v>
      </c>
      <c r="S119" s="18">
        <v>0.16800000000000001</v>
      </c>
      <c r="T119" s="18"/>
      <c r="U119" s="18">
        <v>4.8</v>
      </c>
    </row>
    <row r="120" spans="1:21" x14ac:dyDescent="0.2">
      <c r="A120" s="19">
        <v>39282</v>
      </c>
      <c r="B120" s="18"/>
      <c r="C120" s="18"/>
      <c r="D120" s="18" t="s">
        <v>201</v>
      </c>
      <c r="E120" s="18">
        <v>5</v>
      </c>
      <c r="F120" s="18">
        <v>1</v>
      </c>
      <c r="G120" s="18">
        <v>1</v>
      </c>
      <c r="H120" s="18">
        <v>2</v>
      </c>
      <c r="I120" s="18">
        <v>1</v>
      </c>
      <c r="J120" s="18" t="s">
        <v>20</v>
      </c>
      <c r="K120" s="18" t="s">
        <v>213</v>
      </c>
      <c r="L120" s="18" t="s">
        <v>151</v>
      </c>
      <c r="M120" s="18" t="s">
        <v>223</v>
      </c>
      <c r="N120" s="18">
        <v>2</v>
      </c>
      <c r="O120" s="18">
        <v>0.16</v>
      </c>
      <c r="P120" s="18">
        <v>11.92</v>
      </c>
      <c r="Q120" s="18">
        <v>9.82</v>
      </c>
      <c r="R120" s="18">
        <v>14.4</v>
      </c>
      <c r="S120" s="18">
        <v>9.8000000000000004E-2</v>
      </c>
      <c r="T120" s="18"/>
      <c r="U120" s="18">
        <v>1.4</v>
      </c>
    </row>
    <row r="121" spans="1:21" x14ac:dyDescent="0.2">
      <c r="A121" s="19">
        <v>39294</v>
      </c>
      <c r="B121" s="18"/>
      <c r="C121" s="18"/>
      <c r="D121" s="18"/>
      <c r="E121" s="18">
        <v>5</v>
      </c>
      <c r="F121" s="18">
        <v>1</v>
      </c>
      <c r="G121" s="18">
        <v>2</v>
      </c>
      <c r="H121" s="18">
        <v>4</v>
      </c>
      <c r="I121" s="18">
        <v>1</v>
      </c>
      <c r="J121" s="18" t="s">
        <v>20</v>
      </c>
      <c r="K121" s="18" t="s">
        <v>208</v>
      </c>
      <c r="L121" s="18" t="s">
        <v>142</v>
      </c>
      <c r="M121" s="18" t="s">
        <v>223</v>
      </c>
      <c r="N121" s="18">
        <v>2</v>
      </c>
      <c r="O121" s="18">
        <v>0.04</v>
      </c>
      <c r="P121" s="18">
        <v>9.9700000000000006</v>
      </c>
      <c r="Q121" s="18">
        <v>6.57</v>
      </c>
      <c r="R121" s="18">
        <v>0.56000000000000005</v>
      </c>
      <c r="S121" s="18">
        <v>9.2999999999999999E-2</v>
      </c>
      <c r="T121" s="18"/>
      <c r="U121" s="18">
        <v>8.8000000000000007</v>
      </c>
    </row>
    <row r="122" spans="1:21" x14ac:dyDescent="0.2">
      <c r="A122" s="19">
        <v>39308</v>
      </c>
      <c r="B122" s="18"/>
      <c r="C122" s="18"/>
      <c r="D122" s="18"/>
      <c r="E122" s="18">
        <v>5</v>
      </c>
      <c r="F122" s="18">
        <v>2</v>
      </c>
      <c r="G122" s="18">
        <v>1</v>
      </c>
      <c r="H122" s="18">
        <v>2</v>
      </c>
      <c r="I122" s="18">
        <v>2</v>
      </c>
      <c r="J122" s="18">
        <v>1</v>
      </c>
      <c r="K122" s="18" t="s">
        <v>140</v>
      </c>
      <c r="L122" s="18" t="s">
        <v>155</v>
      </c>
      <c r="M122" s="18" t="s">
        <v>223</v>
      </c>
      <c r="N122" s="18">
        <v>2</v>
      </c>
      <c r="O122" s="18">
        <v>0.06</v>
      </c>
      <c r="P122" s="18">
        <v>13.34</v>
      </c>
      <c r="Q122" s="18">
        <v>9.31</v>
      </c>
      <c r="R122" s="18">
        <v>0.313</v>
      </c>
      <c r="S122" s="18">
        <v>0.16500000000000001</v>
      </c>
      <c r="T122" s="18"/>
      <c r="U122" s="18">
        <v>4</v>
      </c>
    </row>
    <row r="123" spans="1:21" x14ac:dyDescent="0.2">
      <c r="A123" s="19">
        <v>39322</v>
      </c>
      <c r="B123" s="18"/>
      <c r="C123" s="18"/>
      <c r="D123" s="18"/>
      <c r="E123" s="18">
        <v>2</v>
      </c>
      <c r="F123" s="18">
        <v>2</v>
      </c>
      <c r="G123" s="18">
        <v>1</v>
      </c>
      <c r="H123" s="18">
        <v>2</v>
      </c>
      <c r="I123" s="18">
        <v>2</v>
      </c>
      <c r="J123" s="18">
        <v>8</v>
      </c>
      <c r="K123" s="18" t="s">
        <v>150</v>
      </c>
      <c r="L123" s="18" t="s">
        <v>142</v>
      </c>
      <c r="M123" s="18" t="s">
        <v>224</v>
      </c>
      <c r="N123" s="18">
        <v>1</v>
      </c>
      <c r="O123" s="18">
        <v>0.06</v>
      </c>
      <c r="P123" s="18">
        <v>9.4600000000000009</v>
      </c>
      <c r="Q123" s="34">
        <v>11.96</v>
      </c>
      <c r="R123" s="18">
        <v>0.16200000000000001</v>
      </c>
      <c r="S123" s="18">
        <v>0.28499999999999998</v>
      </c>
      <c r="T123" s="18"/>
      <c r="U123" s="18">
        <v>5.6</v>
      </c>
    </row>
    <row r="124" spans="1:21" x14ac:dyDescent="0.2">
      <c r="A124" s="19">
        <v>39336</v>
      </c>
      <c r="B124" s="18"/>
      <c r="C124" s="18"/>
      <c r="D124" s="18"/>
      <c r="E124" s="18">
        <v>5</v>
      </c>
      <c r="F124" s="18">
        <v>2</v>
      </c>
      <c r="G124" s="18">
        <v>3</v>
      </c>
      <c r="H124" s="18">
        <v>4</v>
      </c>
      <c r="I124" s="18">
        <v>3</v>
      </c>
      <c r="J124" s="18">
        <v>1</v>
      </c>
      <c r="K124" s="18" t="s">
        <v>213</v>
      </c>
      <c r="L124" s="18" t="s">
        <v>142</v>
      </c>
      <c r="M124" s="18" t="s">
        <v>62</v>
      </c>
      <c r="N124" s="18">
        <v>2</v>
      </c>
      <c r="O124" s="18">
        <v>0.06</v>
      </c>
      <c r="P124" s="18">
        <v>2.52</v>
      </c>
      <c r="Q124" s="18">
        <v>10.14</v>
      </c>
      <c r="R124" s="18">
        <v>0.39200000000000002</v>
      </c>
      <c r="S124" s="18">
        <v>0.108</v>
      </c>
      <c r="T124" s="18"/>
      <c r="U124" s="18">
        <v>3</v>
      </c>
    </row>
    <row r="125" spans="1:21" x14ac:dyDescent="0.2">
      <c r="A125" s="19">
        <v>39350</v>
      </c>
      <c r="B125" s="18"/>
      <c r="C125" s="18"/>
      <c r="D125" s="18"/>
      <c r="E125" s="18">
        <v>5</v>
      </c>
      <c r="F125" s="18">
        <v>1</v>
      </c>
      <c r="G125" s="18">
        <v>1</v>
      </c>
      <c r="H125" s="18">
        <v>1</v>
      </c>
      <c r="I125" s="18">
        <v>2</v>
      </c>
      <c r="J125" s="18">
        <v>1</v>
      </c>
      <c r="K125" s="18" t="s">
        <v>142</v>
      </c>
      <c r="L125" s="18" t="s">
        <v>169</v>
      </c>
      <c r="M125" s="18" t="s">
        <v>98</v>
      </c>
      <c r="N125" s="18" t="s">
        <v>20</v>
      </c>
      <c r="O125" s="18">
        <v>0.06</v>
      </c>
      <c r="P125" s="18" t="s">
        <v>20</v>
      </c>
      <c r="Q125" s="18">
        <v>9.1</v>
      </c>
      <c r="R125" s="18">
        <v>7.5999999999999998E-2</v>
      </c>
      <c r="S125" s="18">
        <v>9.8000000000000004E-2</v>
      </c>
      <c r="T125" s="18"/>
      <c r="U125" s="18">
        <v>2.2999999999999998</v>
      </c>
    </row>
    <row r="126" spans="1:21" x14ac:dyDescent="0.2">
      <c r="A126" s="19">
        <v>39364</v>
      </c>
      <c r="B126" s="18"/>
      <c r="C126" s="18"/>
      <c r="D126" s="18"/>
      <c r="E126" s="18">
        <v>5</v>
      </c>
      <c r="F126" s="18">
        <v>1</v>
      </c>
      <c r="G126" s="18">
        <v>3</v>
      </c>
      <c r="H126" s="18">
        <v>1</v>
      </c>
      <c r="I126" s="18">
        <v>1</v>
      </c>
      <c r="J126" s="18" t="s">
        <v>20</v>
      </c>
      <c r="K126" s="18" t="s">
        <v>151</v>
      </c>
      <c r="L126" s="18" t="s">
        <v>155</v>
      </c>
      <c r="M126" s="18" t="s">
        <v>181</v>
      </c>
      <c r="N126" s="18">
        <v>2</v>
      </c>
      <c r="O126" s="18">
        <v>0.11</v>
      </c>
      <c r="P126" s="18">
        <v>13.74</v>
      </c>
      <c r="Q126" s="18">
        <v>9.2200000000000006</v>
      </c>
      <c r="R126" s="18">
        <v>7.9600000000000004E-2</v>
      </c>
      <c r="S126" s="18">
        <v>5.3999999999999999E-2</v>
      </c>
      <c r="T126" s="18"/>
      <c r="U126" s="18">
        <v>11.6</v>
      </c>
    </row>
    <row r="127" spans="1:21" x14ac:dyDescent="0.2">
      <c r="A127" s="19">
        <v>39378</v>
      </c>
      <c r="B127" s="18"/>
      <c r="C127" s="18"/>
      <c r="D127" s="18"/>
      <c r="E127" s="18">
        <v>5</v>
      </c>
      <c r="F127" s="18">
        <v>2</v>
      </c>
      <c r="G127" s="18">
        <v>2</v>
      </c>
      <c r="H127" s="18">
        <v>1</v>
      </c>
      <c r="I127" s="18">
        <v>3</v>
      </c>
      <c r="J127" s="18">
        <v>1</v>
      </c>
      <c r="K127" s="18" t="s">
        <v>185</v>
      </c>
      <c r="L127" s="18" t="s">
        <v>157</v>
      </c>
      <c r="M127" s="18" t="s">
        <v>62</v>
      </c>
      <c r="N127" s="18">
        <v>2</v>
      </c>
      <c r="O127" s="18">
        <v>0.06</v>
      </c>
      <c r="P127" s="18">
        <v>0.32</v>
      </c>
      <c r="Q127" s="18">
        <v>7.51</v>
      </c>
      <c r="R127" s="18">
        <v>0.308</v>
      </c>
      <c r="S127" s="18">
        <v>4.4999999999999998E-2</v>
      </c>
      <c r="T127" s="18"/>
      <c r="U127" s="18">
        <v>6.5</v>
      </c>
    </row>
    <row r="128" spans="1:21" x14ac:dyDescent="0.2">
      <c r="A128" s="19">
        <v>39392</v>
      </c>
      <c r="B128" s="18"/>
      <c r="C128" s="18"/>
      <c r="D128" s="18"/>
      <c r="E128" s="18">
        <v>5</v>
      </c>
      <c r="F128" s="18">
        <v>1</v>
      </c>
      <c r="G128" s="18">
        <v>2</v>
      </c>
      <c r="H128" s="18">
        <v>4</v>
      </c>
      <c r="I128" s="18">
        <v>2</v>
      </c>
      <c r="J128" s="18">
        <v>1</v>
      </c>
      <c r="K128" s="18" t="s">
        <v>168</v>
      </c>
      <c r="L128" s="18" t="s">
        <v>168</v>
      </c>
      <c r="M128" s="18" t="s">
        <v>98</v>
      </c>
      <c r="N128" s="18">
        <v>2</v>
      </c>
      <c r="O128" s="18">
        <v>0.19</v>
      </c>
      <c r="P128" s="18">
        <v>8.16</v>
      </c>
      <c r="Q128" s="18">
        <v>7.65</v>
      </c>
      <c r="R128" s="18">
        <v>8.9599999999999999E-2</v>
      </c>
      <c r="S128" s="18" t="s">
        <v>20</v>
      </c>
      <c r="T128" s="18"/>
      <c r="U128" s="18">
        <v>5.0999999999999996</v>
      </c>
    </row>
    <row r="129" spans="1:21" x14ac:dyDescent="0.2">
      <c r="A129" s="19">
        <v>39405</v>
      </c>
      <c r="B129" s="18"/>
      <c r="C129" s="18"/>
      <c r="D129" s="18"/>
      <c r="E129" s="18">
        <v>5</v>
      </c>
      <c r="F129" s="18">
        <v>2</v>
      </c>
      <c r="G129" s="18">
        <v>3</v>
      </c>
      <c r="H129" s="18">
        <v>1</v>
      </c>
      <c r="I129" s="18">
        <v>3</v>
      </c>
      <c r="J129" s="18">
        <v>4</v>
      </c>
      <c r="K129" s="18" t="s">
        <v>156</v>
      </c>
      <c r="L129" s="18" t="s">
        <v>166</v>
      </c>
      <c r="M129" s="18" t="s">
        <v>181</v>
      </c>
      <c r="N129" s="18">
        <v>2</v>
      </c>
      <c r="O129" s="18">
        <v>7.0000000000000007E-2</v>
      </c>
      <c r="P129" s="18">
        <v>11.98</v>
      </c>
      <c r="Q129" s="18">
        <v>6.2</v>
      </c>
      <c r="R129" s="18">
        <v>7.1999999999999998E-3</v>
      </c>
      <c r="S129" s="18">
        <v>5.2999999999999999E-2</v>
      </c>
      <c r="T129" s="18"/>
      <c r="U129" s="18">
        <v>5</v>
      </c>
    </row>
    <row r="130" spans="1:21" x14ac:dyDescent="0.2">
      <c r="A130" s="19">
        <v>39420</v>
      </c>
      <c r="B130" s="18"/>
      <c r="C130" s="18"/>
      <c r="D130" s="18"/>
      <c r="E130" s="18">
        <v>5</v>
      </c>
      <c r="F130" s="18">
        <v>2</v>
      </c>
      <c r="G130" s="18">
        <v>2</v>
      </c>
      <c r="H130" s="18">
        <v>3</v>
      </c>
      <c r="I130" s="18">
        <v>3</v>
      </c>
      <c r="J130" s="18">
        <v>1</v>
      </c>
      <c r="K130" s="18" t="s">
        <v>249</v>
      </c>
      <c r="L130" s="18" t="s">
        <v>192</v>
      </c>
      <c r="M130" s="18" t="s">
        <v>62</v>
      </c>
      <c r="N130" s="18">
        <v>2</v>
      </c>
      <c r="O130" s="18">
        <v>0.06</v>
      </c>
      <c r="P130" s="18">
        <v>12</v>
      </c>
      <c r="Q130" s="18">
        <v>6.61</v>
      </c>
      <c r="R130" s="18">
        <v>1.9599999999999999E-2</v>
      </c>
      <c r="S130" s="18">
        <v>3.5999999999999997E-2</v>
      </c>
      <c r="T130" s="18"/>
      <c r="U130" s="18">
        <v>0.3</v>
      </c>
    </row>
    <row r="131" spans="1:21" x14ac:dyDescent="0.2">
      <c r="A131" s="6"/>
    </row>
    <row r="132" spans="1:21" x14ac:dyDescent="0.2">
      <c r="A132" s="6"/>
      <c r="Q132" s="35">
        <f>AVERAGE(Q112:Q130)</f>
        <v>8.07</v>
      </c>
      <c r="R132" s="35">
        <f>AVERAGE(R112:R130)</f>
        <v>3.6164999999999998</v>
      </c>
      <c r="S132" s="35">
        <f>AVERAGE(S112:S130)</f>
        <v>0.12035294117647061</v>
      </c>
      <c r="T132" s="35"/>
      <c r="U132" s="35">
        <f>AVERAGE(U112:U130)</f>
        <v>6.3444444444444432</v>
      </c>
    </row>
    <row r="133" spans="1:21" x14ac:dyDescent="0.2">
      <c r="A133" s="6"/>
    </row>
    <row r="134" spans="1:21" x14ac:dyDescent="0.2">
      <c r="A134" s="17">
        <v>39168</v>
      </c>
      <c r="B134" s="18" t="s">
        <v>43</v>
      </c>
      <c r="C134" s="18" t="s">
        <v>44</v>
      </c>
      <c r="D134" s="18" t="s">
        <v>182</v>
      </c>
      <c r="E134" s="18">
        <v>5</v>
      </c>
      <c r="F134" s="18">
        <v>1</v>
      </c>
      <c r="G134" s="18">
        <v>1</v>
      </c>
      <c r="H134" s="18">
        <v>2</v>
      </c>
      <c r="I134" s="18">
        <v>1</v>
      </c>
      <c r="J134" s="18" t="s">
        <v>20</v>
      </c>
      <c r="K134" s="18" t="s">
        <v>150</v>
      </c>
      <c r="L134" s="18" t="s">
        <v>143</v>
      </c>
      <c r="M134" s="27" t="s">
        <v>62</v>
      </c>
      <c r="N134" s="18">
        <v>2</v>
      </c>
      <c r="O134" s="18">
        <v>0.06</v>
      </c>
      <c r="P134" s="18">
        <v>8.5399999999999991</v>
      </c>
      <c r="Q134" s="18">
        <v>6.32</v>
      </c>
      <c r="R134" s="18">
        <v>6.2</v>
      </c>
      <c r="S134" s="18">
        <v>0.32</v>
      </c>
      <c r="T134" s="18"/>
      <c r="U134" s="18">
        <v>3.9</v>
      </c>
    </row>
    <row r="135" spans="1:21" x14ac:dyDescent="0.2">
      <c r="A135" s="17">
        <v>39182</v>
      </c>
      <c r="B135" s="18"/>
      <c r="C135" s="18"/>
      <c r="D135" s="18"/>
      <c r="E135" s="18" t="s">
        <v>20</v>
      </c>
      <c r="F135" s="18">
        <v>2</v>
      </c>
      <c r="G135" s="18">
        <v>1</v>
      </c>
      <c r="H135" s="18">
        <v>1</v>
      </c>
      <c r="I135" s="18">
        <v>2</v>
      </c>
      <c r="J135" s="18" t="s">
        <v>20</v>
      </c>
      <c r="K135" s="18" t="s">
        <v>166</v>
      </c>
      <c r="L135" s="18" t="s">
        <v>168</v>
      </c>
      <c r="M135" s="18" t="s">
        <v>98</v>
      </c>
      <c r="N135" s="18">
        <v>2</v>
      </c>
      <c r="O135" s="18">
        <v>7.0000000000000007E-2</v>
      </c>
      <c r="P135" s="18">
        <v>9.31</v>
      </c>
      <c r="Q135" s="18">
        <v>5.89</v>
      </c>
      <c r="R135" s="18">
        <v>6.44</v>
      </c>
      <c r="S135" s="18">
        <v>0.10100000000000001</v>
      </c>
      <c r="T135" s="18"/>
      <c r="U135" s="18">
        <v>4.7</v>
      </c>
    </row>
    <row r="136" spans="1:21" x14ac:dyDescent="0.2">
      <c r="A136" s="17">
        <v>39196</v>
      </c>
      <c r="B136" s="18"/>
      <c r="C136" s="18"/>
      <c r="D136" s="18"/>
      <c r="E136" s="18" t="s">
        <v>20</v>
      </c>
      <c r="F136" s="18">
        <v>1</v>
      </c>
      <c r="G136" s="18">
        <v>2</v>
      </c>
      <c r="H136" s="18" t="s">
        <v>20</v>
      </c>
      <c r="I136" s="18">
        <v>2</v>
      </c>
      <c r="J136" s="18">
        <v>7</v>
      </c>
      <c r="K136" s="18" t="s">
        <v>155</v>
      </c>
      <c r="L136" s="18" t="s">
        <v>169</v>
      </c>
      <c r="M136" s="18" t="s">
        <v>183</v>
      </c>
      <c r="N136" s="18">
        <v>2</v>
      </c>
      <c r="O136" s="18">
        <v>0.06</v>
      </c>
      <c r="P136" s="18">
        <v>8.35</v>
      </c>
      <c r="Q136" s="18">
        <v>6.68</v>
      </c>
      <c r="R136" s="18">
        <v>4.68</v>
      </c>
      <c r="S136" s="18">
        <v>0.16600000000000001</v>
      </c>
      <c r="T136" s="18"/>
      <c r="U136" s="18">
        <v>5.4</v>
      </c>
    </row>
    <row r="137" spans="1:21" x14ac:dyDescent="0.2">
      <c r="A137" s="17">
        <v>39210</v>
      </c>
      <c r="B137" s="18"/>
      <c r="C137" s="18"/>
      <c r="D137" s="18"/>
      <c r="E137" s="18">
        <v>5</v>
      </c>
      <c r="F137" s="18">
        <v>2</v>
      </c>
      <c r="G137" s="18">
        <v>3</v>
      </c>
      <c r="H137" s="18">
        <v>2</v>
      </c>
      <c r="I137" s="18">
        <v>2</v>
      </c>
      <c r="J137" s="18">
        <v>3</v>
      </c>
      <c r="K137" s="18" t="s">
        <v>185</v>
      </c>
      <c r="L137" s="18" t="s">
        <v>157</v>
      </c>
      <c r="M137" s="18" t="s">
        <v>194</v>
      </c>
      <c r="N137" s="18">
        <v>2</v>
      </c>
      <c r="O137" s="18">
        <v>0.06</v>
      </c>
      <c r="P137" s="18">
        <v>8.77</v>
      </c>
      <c r="Q137" s="18">
        <v>6.45</v>
      </c>
      <c r="R137" s="18">
        <v>3.97</v>
      </c>
      <c r="S137" s="18">
        <v>0.89700000000000002</v>
      </c>
      <c r="T137" s="18"/>
      <c r="U137" s="18">
        <v>3.4</v>
      </c>
    </row>
    <row r="138" spans="1:21" x14ac:dyDescent="0.2">
      <c r="A138" s="17">
        <v>39224</v>
      </c>
      <c r="B138" s="18"/>
      <c r="C138" s="18"/>
      <c r="D138" s="18"/>
      <c r="E138" s="18">
        <v>5</v>
      </c>
      <c r="F138" s="18">
        <v>2</v>
      </c>
      <c r="G138" s="18">
        <v>2</v>
      </c>
      <c r="H138" s="18">
        <v>1</v>
      </c>
      <c r="I138" s="18">
        <v>2</v>
      </c>
      <c r="J138" s="18">
        <v>3</v>
      </c>
      <c r="K138" s="18" t="s">
        <v>185</v>
      </c>
      <c r="L138" s="18" t="s">
        <v>161</v>
      </c>
      <c r="M138" s="18" t="s">
        <v>23</v>
      </c>
      <c r="N138" s="18">
        <v>2</v>
      </c>
      <c r="O138" s="18">
        <v>7.0000000000000007E-2</v>
      </c>
      <c r="P138" s="18">
        <v>8.33</v>
      </c>
      <c r="Q138" s="18">
        <v>6.65</v>
      </c>
      <c r="R138" s="18">
        <v>4.1500000000000004</v>
      </c>
      <c r="S138" s="18">
        <v>0.318</v>
      </c>
      <c r="T138" s="18"/>
      <c r="U138" s="18">
        <v>1.2</v>
      </c>
    </row>
    <row r="139" spans="1:21" x14ac:dyDescent="0.2">
      <c r="A139" s="19">
        <v>39238</v>
      </c>
      <c r="B139" s="18"/>
      <c r="C139" s="18"/>
      <c r="D139" s="18"/>
      <c r="E139" s="18" t="s">
        <v>20</v>
      </c>
      <c r="F139" s="18">
        <v>1</v>
      </c>
      <c r="G139" s="18">
        <v>1</v>
      </c>
      <c r="H139" s="18">
        <v>4</v>
      </c>
      <c r="I139" s="18">
        <v>2</v>
      </c>
      <c r="J139" s="18" t="s">
        <v>20</v>
      </c>
      <c r="K139" s="18" t="s">
        <v>209</v>
      </c>
      <c r="L139" s="18" t="s">
        <v>169</v>
      </c>
      <c r="M139" s="18" t="s">
        <v>32</v>
      </c>
      <c r="N139" s="18">
        <v>2</v>
      </c>
      <c r="O139" s="18">
        <v>7.0000000000000007E-2</v>
      </c>
      <c r="P139" s="18">
        <v>8.42</v>
      </c>
      <c r="Q139" s="18">
        <v>6.18</v>
      </c>
      <c r="R139" s="18">
        <v>4.03</v>
      </c>
      <c r="S139" s="18">
        <v>0.19</v>
      </c>
      <c r="T139" s="18"/>
      <c r="U139" s="18">
        <v>1.9</v>
      </c>
    </row>
    <row r="140" spans="1:21" x14ac:dyDescent="0.2">
      <c r="A140" s="19">
        <v>39252</v>
      </c>
      <c r="B140" s="18"/>
      <c r="C140" s="18"/>
      <c r="D140" s="18"/>
      <c r="E140" s="18" t="s">
        <v>20</v>
      </c>
      <c r="F140" s="18">
        <v>1</v>
      </c>
      <c r="G140" s="18">
        <v>1</v>
      </c>
      <c r="H140" s="18">
        <v>1</v>
      </c>
      <c r="I140" s="18">
        <v>1</v>
      </c>
      <c r="J140" s="18" t="s">
        <v>20</v>
      </c>
      <c r="K140" s="18" t="s">
        <v>213</v>
      </c>
      <c r="L140" s="18" t="s">
        <v>162</v>
      </c>
      <c r="M140" s="18" t="s">
        <v>214</v>
      </c>
      <c r="N140" s="18">
        <v>2</v>
      </c>
      <c r="O140" s="18">
        <v>7.0000000000000007E-2</v>
      </c>
      <c r="P140" s="18">
        <v>8.57</v>
      </c>
      <c r="Q140" s="18">
        <v>7.22</v>
      </c>
      <c r="R140" s="18">
        <v>1.56</v>
      </c>
      <c r="S140" s="18">
        <v>0.16800000000000001</v>
      </c>
      <c r="T140" s="18"/>
      <c r="U140" s="18">
        <v>3.4</v>
      </c>
    </row>
    <row r="141" spans="1:21" x14ac:dyDescent="0.2">
      <c r="A141" s="19">
        <v>39268</v>
      </c>
      <c r="B141" s="18"/>
      <c r="C141" s="18"/>
      <c r="D141" s="18"/>
      <c r="E141" s="18" t="s">
        <v>20</v>
      </c>
      <c r="F141" s="18">
        <v>2</v>
      </c>
      <c r="G141" s="18">
        <v>3</v>
      </c>
      <c r="H141" s="18">
        <v>3</v>
      </c>
      <c r="I141" s="18">
        <v>2</v>
      </c>
      <c r="J141" s="18">
        <v>7</v>
      </c>
      <c r="K141" s="18" t="s">
        <v>140</v>
      </c>
      <c r="L141" s="18" t="s">
        <v>155</v>
      </c>
      <c r="M141" s="18" t="s">
        <v>21</v>
      </c>
      <c r="N141" s="18">
        <v>2</v>
      </c>
      <c r="O141" s="18">
        <v>0.14000000000000001</v>
      </c>
      <c r="P141" s="18">
        <v>8.98</v>
      </c>
      <c r="Q141" s="18">
        <v>7.32</v>
      </c>
      <c r="R141" s="18">
        <v>17.600000000000001</v>
      </c>
      <c r="S141" s="18">
        <v>0.24299999999999999</v>
      </c>
      <c r="T141" s="18"/>
      <c r="U141" s="18">
        <v>3.9</v>
      </c>
    </row>
    <row r="142" spans="1:21" x14ac:dyDescent="0.2">
      <c r="A142" s="19">
        <v>39282</v>
      </c>
      <c r="B142" s="18"/>
      <c r="C142" s="18"/>
      <c r="D142" s="18"/>
      <c r="E142" s="18" t="s">
        <v>20</v>
      </c>
      <c r="F142" s="18">
        <v>1</v>
      </c>
      <c r="G142" s="18">
        <v>1</v>
      </c>
      <c r="H142" s="18">
        <v>1</v>
      </c>
      <c r="I142" s="18">
        <v>2</v>
      </c>
      <c r="J142" s="18" t="s">
        <v>20</v>
      </c>
      <c r="K142" s="18" t="s">
        <v>213</v>
      </c>
      <c r="L142" s="18" t="s">
        <v>142</v>
      </c>
      <c r="M142" s="18" t="s">
        <v>32</v>
      </c>
      <c r="N142" s="18">
        <v>2</v>
      </c>
      <c r="O142" s="18">
        <v>7.0000000000000007E-2</v>
      </c>
      <c r="P142" s="18">
        <v>12.63</v>
      </c>
      <c r="Q142" s="18">
        <v>6.26</v>
      </c>
      <c r="R142" s="18" t="s">
        <v>20</v>
      </c>
      <c r="S142" s="18">
        <v>0.85199999999999998</v>
      </c>
      <c r="T142" s="18"/>
      <c r="U142" s="18">
        <v>1.6</v>
      </c>
    </row>
    <row r="143" spans="1:21" x14ac:dyDescent="0.2">
      <c r="A143" s="19">
        <v>39294</v>
      </c>
      <c r="B143" s="18"/>
      <c r="C143" s="18"/>
      <c r="D143" s="18"/>
      <c r="E143" s="18" t="s">
        <v>20</v>
      </c>
      <c r="F143" s="18">
        <v>1</v>
      </c>
      <c r="G143" s="18">
        <v>1</v>
      </c>
      <c r="H143" s="18">
        <v>5</v>
      </c>
      <c r="I143" s="18">
        <v>2</v>
      </c>
      <c r="J143" s="18">
        <v>5</v>
      </c>
      <c r="K143" s="18" t="s">
        <v>213</v>
      </c>
      <c r="L143" s="18" t="s">
        <v>187</v>
      </c>
      <c r="M143" s="18" t="s">
        <v>100</v>
      </c>
      <c r="N143" s="18">
        <v>2</v>
      </c>
      <c r="O143" s="18">
        <v>0.05</v>
      </c>
      <c r="P143" s="18">
        <v>8.24</v>
      </c>
      <c r="Q143" s="18">
        <v>6.38</v>
      </c>
      <c r="R143" s="18">
        <v>1.74</v>
      </c>
      <c r="S143" s="18">
        <v>0.214</v>
      </c>
      <c r="T143" s="18"/>
      <c r="U143" s="18">
        <v>7.2</v>
      </c>
    </row>
    <row r="144" spans="1:21" x14ac:dyDescent="0.2">
      <c r="A144" s="19">
        <v>39308</v>
      </c>
      <c r="B144" s="18"/>
      <c r="C144" s="18"/>
      <c r="D144" s="18" t="s">
        <v>236</v>
      </c>
      <c r="E144" s="18" t="s">
        <v>20</v>
      </c>
      <c r="F144" s="18">
        <v>1</v>
      </c>
      <c r="G144" s="18">
        <v>1</v>
      </c>
      <c r="H144" s="18">
        <v>3</v>
      </c>
      <c r="I144" s="18">
        <v>1</v>
      </c>
      <c r="J144" s="18" t="s">
        <v>20</v>
      </c>
      <c r="K144" s="18" t="s">
        <v>151</v>
      </c>
      <c r="L144" s="18" t="s">
        <v>185</v>
      </c>
      <c r="M144" s="18" t="s">
        <v>31</v>
      </c>
      <c r="N144" s="18">
        <v>2</v>
      </c>
      <c r="O144" s="18">
        <v>0.06</v>
      </c>
      <c r="P144" s="18">
        <v>11.26</v>
      </c>
      <c r="Q144" s="18">
        <v>8.64</v>
      </c>
      <c r="R144" s="18">
        <v>2.48</v>
      </c>
      <c r="S144" s="18">
        <v>0.22500000000000001</v>
      </c>
      <c r="T144" s="18"/>
      <c r="U144" s="18">
        <v>2.9</v>
      </c>
    </row>
    <row r="145" spans="1:21" x14ac:dyDescent="0.2">
      <c r="A145" s="19">
        <v>39322</v>
      </c>
      <c r="B145" s="18"/>
      <c r="C145" s="18"/>
      <c r="D145" s="18" t="s">
        <v>182</v>
      </c>
      <c r="E145" s="18">
        <v>5</v>
      </c>
      <c r="F145" s="18">
        <v>1</v>
      </c>
      <c r="G145" s="18">
        <v>1</v>
      </c>
      <c r="H145" s="18">
        <v>1</v>
      </c>
      <c r="I145" s="18">
        <v>1</v>
      </c>
      <c r="J145" s="18" t="s">
        <v>20</v>
      </c>
      <c r="K145" s="18" t="s">
        <v>150</v>
      </c>
      <c r="L145" s="18" t="s">
        <v>187</v>
      </c>
      <c r="M145" s="18" t="s">
        <v>29</v>
      </c>
      <c r="N145" s="18">
        <v>2</v>
      </c>
      <c r="O145" s="18">
        <v>0.26</v>
      </c>
      <c r="P145" s="18">
        <v>3.28</v>
      </c>
      <c r="Q145" s="18">
        <v>10.27</v>
      </c>
      <c r="R145" s="18">
        <v>2.4700000000000002</v>
      </c>
      <c r="S145" s="18">
        <v>0.104</v>
      </c>
      <c r="T145" s="18"/>
      <c r="U145" s="18">
        <v>4.0999999999999996</v>
      </c>
    </row>
    <row r="146" spans="1:21" x14ac:dyDescent="0.2">
      <c r="A146" s="19">
        <v>39336</v>
      </c>
      <c r="B146" s="18"/>
      <c r="C146" s="18"/>
      <c r="D146" s="18"/>
      <c r="E146" s="18">
        <v>5</v>
      </c>
      <c r="F146" s="18">
        <v>1</v>
      </c>
      <c r="G146" s="18">
        <v>3</v>
      </c>
      <c r="H146" s="18">
        <v>5</v>
      </c>
      <c r="I146" s="18">
        <v>1</v>
      </c>
      <c r="J146" s="18" t="s">
        <v>20</v>
      </c>
      <c r="K146" s="18" t="s">
        <v>142</v>
      </c>
      <c r="L146" s="18" t="s">
        <v>187</v>
      </c>
      <c r="M146" s="18" t="s">
        <v>51</v>
      </c>
      <c r="N146" s="18">
        <v>1</v>
      </c>
      <c r="O146" s="18">
        <v>0.04</v>
      </c>
      <c r="P146" s="18">
        <v>2.4900000000000002</v>
      </c>
      <c r="Q146" s="18">
        <v>8.81</v>
      </c>
      <c r="R146" s="18">
        <v>1.26</v>
      </c>
      <c r="S146" s="18">
        <v>0.27900000000000003</v>
      </c>
      <c r="T146" s="18"/>
      <c r="U146" s="18">
        <v>3.7</v>
      </c>
    </row>
    <row r="147" spans="1:21" x14ac:dyDescent="0.2">
      <c r="A147" s="19">
        <v>39350</v>
      </c>
      <c r="B147" s="18"/>
      <c r="C147" s="18"/>
      <c r="D147" s="18"/>
      <c r="E147" s="18" t="s">
        <v>20</v>
      </c>
      <c r="F147" s="18">
        <v>1</v>
      </c>
      <c r="G147" s="18">
        <v>1</v>
      </c>
      <c r="H147" s="18">
        <v>1</v>
      </c>
      <c r="I147" s="18">
        <v>2</v>
      </c>
      <c r="J147" s="18" t="s">
        <v>20</v>
      </c>
      <c r="K147" s="18" t="s">
        <v>140</v>
      </c>
      <c r="L147" s="18" t="s">
        <v>185</v>
      </c>
      <c r="M147" s="18" t="s">
        <v>32</v>
      </c>
      <c r="N147" s="18">
        <v>2</v>
      </c>
      <c r="O147" s="18">
        <v>7.0000000000000007E-2</v>
      </c>
      <c r="P147" s="18" t="s">
        <v>20</v>
      </c>
      <c r="Q147" s="18">
        <v>7.05</v>
      </c>
      <c r="R147" s="18">
        <v>8.6999999999999994E-2</v>
      </c>
      <c r="S147" s="18">
        <v>1.94</v>
      </c>
      <c r="T147" s="18"/>
      <c r="U147" s="18">
        <v>2</v>
      </c>
    </row>
    <row r="148" spans="1:21" x14ac:dyDescent="0.2">
      <c r="A148" s="19">
        <v>39364</v>
      </c>
      <c r="B148" s="18"/>
      <c r="C148" s="18"/>
      <c r="D148" s="18"/>
      <c r="E148" s="18">
        <v>5</v>
      </c>
      <c r="F148" s="18">
        <v>2</v>
      </c>
      <c r="G148" s="18">
        <v>2</v>
      </c>
      <c r="H148" s="18">
        <v>2</v>
      </c>
      <c r="I148" s="18">
        <v>2</v>
      </c>
      <c r="J148" s="18">
        <v>3</v>
      </c>
      <c r="K148" s="18" t="s">
        <v>142</v>
      </c>
      <c r="L148" s="18" t="s">
        <v>185</v>
      </c>
      <c r="M148" s="18" t="s">
        <v>62</v>
      </c>
      <c r="N148" s="18">
        <v>1</v>
      </c>
      <c r="O148" s="18">
        <v>0.35</v>
      </c>
      <c r="P148" s="18">
        <v>7.94</v>
      </c>
      <c r="Q148" s="18">
        <v>7.25</v>
      </c>
      <c r="R148" s="18">
        <v>0.755</v>
      </c>
      <c r="S148" s="18">
        <v>0.126</v>
      </c>
      <c r="T148" s="18"/>
      <c r="U148" s="18">
        <v>3</v>
      </c>
    </row>
    <row r="149" spans="1:21" x14ac:dyDescent="0.2">
      <c r="A149" s="19">
        <v>39378</v>
      </c>
      <c r="B149" s="18"/>
      <c r="C149" s="18"/>
      <c r="D149" s="18"/>
      <c r="E149" s="18" t="s">
        <v>20</v>
      </c>
      <c r="F149" s="18">
        <v>1</v>
      </c>
      <c r="G149" s="18">
        <v>1</v>
      </c>
      <c r="H149" s="18">
        <v>1</v>
      </c>
      <c r="I149" s="18">
        <v>2</v>
      </c>
      <c r="J149" s="18" t="s">
        <v>20</v>
      </c>
      <c r="K149" s="18" t="s">
        <v>142</v>
      </c>
      <c r="L149" s="18" t="s">
        <v>162</v>
      </c>
      <c r="M149" s="18" t="s">
        <v>22</v>
      </c>
      <c r="N149" s="18">
        <v>2</v>
      </c>
      <c r="O149" s="18">
        <v>0.08</v>
      </c>
      <c r="P149" s="18">
        <v>0.61</v>
      </c>
      <c r="Q149" s="18">
        <v>6.76</v>
      </c>
      <c r="R149" s="18">
        <v>3.12</v>
      </c>
      <c r="S149" s="18">
        <v>0.14099999999999999</v>
      </c>
      <c r="T149" s="18"/>
      <c r="U149" s="18">
        <v>2.7</v>
      </c>
    </row>
    <row r="150" spans="1:21" x14ac:dyDescent="0.2">
      <c r="A150" s="19">
        <v>39392</v>
      </c>
      <c r="B150" s="18"/>
      <c r="C150" s="18"/>
      <c r="D150" s="18"/>
      <c r="E150" s="18">
        <v>5</v>
      </c>
      <c r="F150" s="18">
        <v>1</v>
      </c>
      <c r="G150" s="18">
        <v>2</v>
      </c>
      <c r="H150" s="18">
        <v>4</v>
      </c>
      <c r="I150" s="18">
        <v>1</v>
      </c>
      <c r="J150" s="18" t="s">
        <v>20</v>
      </c>
      <c r="K150" s="18" t="s">
        <v>166</v>
      </c>
      <c r="L150" s="18" t="s">
        <v>156</v>
      </c>
      <c r="M150" s="18" t="s">
        <v>32</v>
      </c>
      <c r="N150" s="18">
        <v>2</v>
      </c>
      <c r="O150" s="18">
        <v>0.08</v>
      </c>
      <c r="P150" s="18">
        <v>3.67</v>
      </c>
      <c r="Q150" s="18">
        <v>7.26</v>
      </c>
      <c r="R150" s="18">
        <v>0.68500000000000005</v>
      </c>
      <c r="S150" s="18" t="s">
        <v>20</v>
      </c>
      <c r="T150" s="18"/>
      <c r="U150" s="18">
        <v>12.2</v>
      </c>
    </row>
    <row r="151" spans="1:21" x14ac:dyDescent="0.2">
      <c r="A151" s="1">
        <v>39405</v>
      </c>
      <c r="F151" t="s">
        <v>134</v>
      </c>
      <c r="O151" s="18"/>
      <c r="P151" s="18" t="s">
        <v>134</v>
      </c>
      <c r="Q151" s="18"/>
      <c r="R151" s="18"/>
      <c r="S151" s="18"/>
      <c r="T151" s="18"/>
      <c r="U151" s="18"/>
    </row>
    <row r="152" spans="1:21" x14ac:dyDescent="0.2">
      <c r="A152" s="1">
        <v>39420</v>
      </c>
      <c r="E152">
        <v>5</v>
      </c>
      <c r="F152">
        <v>2</v>
      </c>
      <c r="G152">
        <v>2</v>
      </c>
      <c r="H152">
        <v>3</v>
      </c>
      <c r="I152">
        <v>3</v>
      </c>
      <c r="J152" t="s">
        <v>20</v>
      </c>
      <c r="K152" t="s">
        <v>252</v>
      </c>
      <c r="L152" t="s">
        <v>252</v>
      </c>
      <c r="M152" t="s">
        <v>100</v>
      </c>
      <c r="N152">
        <v>2</v>
      </c>
      <c r="O152" s="18">
        <v>7.0000000000000007E-2</v>
      </c>
      <c r="P152" s="18">
        <v>9.74</v>
      </c>
      <c r="Q152" s="18">
        <v>6.43</v>
      </c>
      <c r="R152" s="18">
        <v>1.0500000000000001E-2</v>
      </c>
      <c r="S152" s="18">
        <v>3.2000000000000001E-2</v>
      </c>
      <c r="T152" s="18"/>
      <c r="U152" s="18">
        <v>1.6</v>
      </c>
    </row>
    <row r="153" spans="1:21" x14ac:dyDescent="0.2">
      <c r="A153" s="19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</row>
    <row r="154" spans="1:21" x14ac:dyDescent="0.2">
      <c r="A154" s="6"/>
      <c r="Q154" s="35">
        <f>AVERAGE(Q134:Q152)</f>
        <v>7.1011111111111109</v>
      </c>
      <c r="R154" s="35">
        <f>AVERAGE(R134:R152)</f>
        <v>3.602205882352941</v>
      </c>
      <c r="S154" s="35">
        <f>AVERAGE(S134:S152)</f>
        <v>0.37152941176470589</v>
      </c>
      <c r="T154" s="35"/>
      <c r="U154" s="35">
        <f>AVERAGE(U134:U152)</f>
        <v>3.822222222222222</v>
      </c>
    </row>
    <row r="155" spans="1:21" x14ac:dyDescent="0.2">
      <c r="A155" s="6"/>
    </row>
    <row r="156" spans="1:21" x14ac:dyDescent="0.2">
      <c r="A156" s="17">
        <v>39168</v>
      </c>
      <c r="B156" s="18" t="s">
        <v>45</v>
      </c>
      <c r="C156" s="18" t="s">
        <v>46</v>
      </c>
      <c r="D156" s="18" t="s">
        <v>232</v>
      </c>
      <c r="E156" s="18" t="s">
        <v>20</v>
      </c>
      <c r="F156" s="18">
        <v>2</v>
      </c>
      <c r="G156" s="18">
        <v>1</v>
      </c>
      <c r="H156" s="18">
        <v>1</v>
      </c>
      <c r="I156" s="18">
        <v>2</v>
      </c>
      <c r="J156" s="18">
        <v>7</v>
      </c>
      <c r="K156" s="18" t="s">
        <v>20</v>
      </c>
      <c r="L156" s="18" t="s">
        <v>20</v>
      </c>
      <c r="M156" s="18" t="s">
        <v>20</v>
      </c>
      <c r="N156" s="18" t="s">
        <v>20</v>
      </c>
      <c r="O156" s="18">
        <v>0.11</v>
      </c>
      <c r="P156" s="18">
        <v>9.2799999999999994</v>
      </c>
      <c r="Q156" s="18">
        <v>6.34</v>
      </c>
      <c r="R156" s="18">
        <v>9.19</v>
      </c>
      <c r="S156" s="18">
        <v>0.20399999999999999</v>
      </c>
      <c r="T156" s="18"/>
      <c r="U156" s="18">
        <v>1.7</v>
      </c>
    </row>
    <row r="157" spans="1:21" x14ac:dyDescent="0.2">
      <c r="A157" s="17">
        <v>39182</v>
      </c>
      <c r="B157" s="18"/>
      <c r="C157" s="18"/>
      <c r="D157" s="18"/>
      <c r="E157" s="18">
        <v>5</v>
      </c>
      <c r="F157" s="18">
        <v>2</v>
      </c>
      <c r="G157" s="18">
        <v>2</v>
      </c>
      <c r="H157" s="18">
        <v>1</v>
      </c>
      <c r="I157" s="18">
        <v>2</v>
      </c>
      <c r="J157" s="18" t="s">
        <v>20</v>
      </c>
      <c r="K157" s="18" t="s">
        <v>168</v>
      </c>
      <c r="L157" s="18" t="s">
        <v>166</v>
      </c>
      <c r="M157" s="18" t="s">
        <v>20</v>
      </c>
      <c r="N157" s="18" t="s">
        <v>20</v>
      </c>
      <c r="O157" s="18">
        <v>7.0000000000000007E-2</v>
      </c>
      <c r="P157" s="18">
        <v>11.65</v>
      </c>
      <c r="Q157" s="18">
        <v>5.82</v>
      </c>
      <c r="R157" s="18">
        <v>10.199999999999999</v>
      </c>
      <c r="S157" s="18">
        <v>0.20599999999999999</v>
      </c>
      <c r="T157" s="18"/>
      <c r="U157" s="18">
        <v>2.5</v>
      </c>
    </row>
    <row r="158" spans="1:21" x14ac:dyDescent="0.2">
      <c r="A158" s="17">
        <v>39196</v>
      </c>
      <c r="B158" s="18"/>
      <c r="C158" s="18"/>
      <c r="D158" s="18"/>
      <c r="E158" s="18">
        <v>5</v>
      </c>
      <c r="F158" s="18">
        <v>2</v>
      </c>
      <c r="G158" s="18">
        <v>2</v>
      </c>
      <c r="H158" s="18">
        <v>1</v>
      </c>
      <c r="I158" s="18">
        <v>2</v>
      </c>
      <c r="J158" s="18">
        <v>6</v>
      </c>
      <c r="K158" s="18" t="s">
        <v>140</v>
      </c>
      <c r="L158" s="18" t="s">
        <v>155</v>
      </c>
      <c r="M158" s="18" t="s">
        <v>20</v>
      </c>
      <c r="N158" s="18">
        <v>1</v>
      </c>
      <c r="O158" s="18">
        <v>7.0000000000000007E-2</v>
      </c>
      <c r="P158" s="18">
        <v>7.9</v>
      </c>
      <c r="Q158" s="18">
        <v>6.41</v>
      </c>
      <c r="R158" s="18">
        <v>10.6</v>
      </c>
      <c r="S158" s="18">
        <v>0.06</v>
      </c>
      <c r="T158" s="18"/>
      <c r="U158" s="18">
        <v>57.7</v>
      </c>
    </row>
    <row r="159" spans="1:21" x14ac:dyDescent="0.2">
      <c r="A159" s="17">
        <v>39210</v>
      </c>
      <c r="B159" s="18"/>
      <c r="C159" s="18"/>
      <c r="D159" s="18"/>
      <c r="E159" s="18"/>
      <c r="F159" s="18" t="s">
        <v>134</v>
      </c>
      <c r="G159" s="18"/>
      <c r="H159" s="18"/>
      <c r="I159" s="18"/>
      <c r="J159" s="18"/>
      <c r="K159" s="18"/>
      <c r="L159" s="18"/>
      <c r="M159" s="18"/>
      <c r="N159" s="18"/>
      <c r="O159" s="18"/>
      <c r="P159" s="18" t="s">
        <v>134</v>
      </c>
      <c r="Q159" s="18"/>
      <c r="R159" s="18"/>
      <c r="S159" s="18"/>
      <c r="T159" s="18"/>
      <c r="U159" s="18"/>
    </row>
    <row r="160" spans="1:21" x14ac:dyDescent="0.2">
      <c r="A160" s="17">
        <v>39224</v>
      </c>
      <c r="B160" s="18"/>
      <c r="C160" s="18"/>
      <c r="D160" s="18"/>
      <c r="E160" s="18"/>
      <c r="F160" s="18" t="s">
        <v>134</v>
      </c>
      <c r="G160" s="18"/>
      <c r="H160" s="18"/>
      <c r="I160" s="18"/>
      <c r="J160" s="18"/>
      <c r="K160" s="18"/>
      <c r="L160" s="18"/>
      <c r="M160" s="18"/>
      <c r="N160" s="18"/>
      <c r="O160" s="18"/>
      <c r="P160" s="18" t="s">
        <v>134</v>
      </c>
      <c r="Q160" s="18"/>
      <c r="R160" s="18"/>
      <c r="S160" s="18"/>
      <c r="T160" s="18"/>
      <c r="U160" s="18"/>
    </row>
    <row r="161" spans="1:21" x14ac:dyDescent="0.2">
      <c r="A161" s="17">
        <v>39238</v>
      </c>
      <c r="B161" s="18"/>
      <c r="C161" s="18"/>
      <c r="D161" s="18"/>
      <c r="E161" s="18"/>
      <c r="F161" s="18" t="s">
        <v>134</v>
      </c>
      <c r="G161" s="18"/>
      <c r="H161" s="18"/>
      <c r="I161" s="18"/>
      <c r="J161" s="18"/>
      <c r="K161" s="18"/>
      <c r="L161" s="18"/>
      <c r="M161" s="18"/>
      <c r="N161" s="18"/>
      <c r="O161" s="18"/>
      <c r="P161" s="18" t="s">
        <v>134</v>
      </c>
      <c r="Q161" s="18"/>
      <c r="R161" s="18"/>
      <c r="S161" s="18"/>
      <c r="T161" s="18"/>
      <c r="U161" s="18"/>
    </row>
    <row r="162" spans="1:21" x14ac:dyDescent="0.2">
      <c r="A162" s="17">
        <v>39252</v>
      </c>
      <c r="B162" s="18"/>
      <c r="C162" s="18"/>
      <c r="D162" s="18"/>
      <c r="E162" s="18">
        <v>5</v>
      </c>
      <c r="F162" s="18">
        <v>2</v>
      </c>
      <c r="G162" s="18">
        <v>1</v>
      </c>
      <c r="H162" s="18">
        <v>1</v>
      </c>
      <c r="I162" s="18">
        <v>2</v>
      </c>
      <c r="J162" s="18" t="s">
        <v>20</v>
      </c>
      <c r="K162" s="18" t="s">
        <v>140</v>
      </c>
      <c r="L162" s="18" t="s">
        <v>149</v>
      </c>
      <c r="M162" s="18" t="s">
        <v>20</v>
      </c>
      <c r="N162" s="18" t="s">
        <v>20</v>
      </c>
      <c r="O162" s="18">
        <v>7.0000000000000007E-2</v>
      </c>
      <c r="P162" s="18">
        <v>7.63</v>
      </c>
      <c r="Q162" s="18">
        <v>6.9</v>
      </c>
      <c r="R162" s="18">
        <v>6.53</v>
      </c>
      <c r="S162" s="18">
        <v>0.121</v>
      </c>
      <c r="T162" s="18"/>
      <c r="U162" s="18">
        <v>7.6</v>
      </c>
    </row>
    <row r="163" spans="1:21" x14ac:dyDescent="0.2">
      <c r="A163" s="17">
        <v>39268</v>
      </c>
      <c r="B163" s="18"/>
      <c r="C163" s="18"/>
      <c r="D163" s="18"/>
      <c r="E163" s="18">
        <v>5</v>
      </c>
      <c r="F163" s="18">
        <v>1</v>
      </c>
      <c r="G163" s="18">
        <v>3</v>
      </c>
      <c r="H163" s="18">
        <v>1</v>
      </c>
      <c r="I163" s="18">
        <v>2</v>
      </c>
      <c r="J163" s="18" t="s">
        <v>20</v>
      </c>
      <c r="K163" s="18" t="s">
        <v>150</v>
      </c>
      <c r="L163" s="18" t="s">
        <v>155</v>
      </c>
      <c r="M163" s="18" t="s">
        <v>20</v>
      </c>
      <c r="N163" s="18" t="s">
        <v>20</v>
      </c>
      <c r="O163" s="18">
        <v>7.0000000000000007E-2</v>
      </c>
      <c r="P163" s="18">
        <v>6.2</v>
      </c>
      <c r="Q163" s="18">
        <v>6.76</v>
      </c>
      <c r="R163" s="18">
        <v>20.7</v>
      </c>
      <c r="S163" s="18">
        <v>0.16</v>
      </c>
      <c r="T163" s="18"/>
      <c r="U163" s="18">
        <v>5.0999999999999996</v>
      </c>
    </row>
    <row r="164" spans="1:21" x14ac:dyDescent="0.2">
      <c r="A164" s="17">
        <v>39282</v>
      </c>
      <c r="B164" s="18"/>
      <c r="C164" s="18"/>
      <c r="D164" s="18"/>
      <c r="E164" s="18"/>
      <c r="F164" s="18" t="s">
        <v>134</v>
      </c>
      <c r="G164" s="18"/>
      <c r="H164" s="18"/>
      <c r="I164" s="18"/>
      <c r="J164" s="18"/>
      <c r="K164" s="18"/>
      <c r="L164" s="18"/>
      <c r="M164" s="18"/>
      <c r="N164" s="18"/>
      <c r="O164" s="18"/>
      <c r="P164" s="18" t="s">
        <v>134</v>
      </c>
      <c r="Q164" s="18"/>
      <c r="R164" s="18"/>
      <c r="S164" s="18"/>
      <c r="T164" s="18"/>
      <c r="U164" s="18"/>
    </row>
    <row r="165" spans="1:21" x14ac:dyDescent="0.2">
      <c r="A165" s="17">
        <v>39294</v>
      </c>
      <c r="B165" s="18"/>
      <c r="C165" s="18"/>
      <c r="D165" s="18"/>
      <c r="E165" s="18">
        <v>5</v>
      </c>
      <c r="F165" s="18">
        <v>2</v>
      </c>
      <c r="G165" s="18">
        <v>2</v>
      </c>
      <c r="H165" s="18">
        <v>4</v>
      </c>
      <c r="I165" s="18">
        <v>2</v>
      </c>
      <c r="J165" s="18" t="s">
        <v>20</v>
      </c>
      <c r="K165" s="18" t="s">
        <v>209</v>
      </c>
      <c r="L165" s="18" t="s">
        <v>140</v>
      </c>
      <c r="M165" s="18" t="s">
        <v>20</v>
      </c>
      <c r="N165" s="18" t="s">
        <v>20</v>
      </c>
      <c r="O165" s="18">
        <v>7.0000000000000007E-2</v>
      </c>
      <c r="P165" s="18">
        <v>8.18</v>
      </c>
      <c r="Q165" s="18">
        <v>6.46</v>
      </c>
      <c r="R165" s="18">
        <v>3.21</v>
      </c>
      <c r="S165" s="18">
        <v>0.19</v>
      </c>
      <c r="T165" s="18"/>
      <c r="U165" s="18">
        <v>5.6</v>
      </c>
    </row>
    <row r="166" spans="1:21" x14ac:dyDescent="0.2">
      <c r="A166" s="17">
        <v>39308</v>
      </c>
      <c r="B166" s="18"/>
      <c r="C166" s="18"/>
      <c r="D166" s="18"/>
      <c r="E166" s="18">
        <v>5</v>
      </c>
      <c r="F166" s="18">
        <v>1</v>
      </c>
      <c r="G166" s="18">
        <v>1</v>
      </c>
      <c r="H166" s="18">
        <v>2</v>
      </c>
      <c r="I166" s="18">
        <v>2</v>
      </c>
      <c r="J166" s="18" t="s">
        <v>20</v>
      </c>
      <c r="K166" s="18" t="s">
        <v>140</v>
      </c>
      <c r="L166" s="18" t="s">
        <v>185</v>
      </c>
      <c r="M166" s="18" t="s">
        <v>20</v>
      </c>
      <c r="N166" s="18" t="s">
        <v>20</v>
      </c>
      <c r="O166" s="18">
        <v>0.08</v>
      </c>
      <c r="P166" s="18">
        <v>8.49</v>
      </c>
      <c r="Q166" s="18">
        <v>8.1999999999999993</v>
      </c>
      <c r="R166" s="18">
        <v>3.26</v>
      </c>
      <c r="S166" s="18">
        <v>0.192</v>
      </c>
      <c r="T166" s="18"/>
      <c r="U166" s="18">
        <v>21.1</v>
      </c>
    </row>
    <row r="167" spans="1:21" x14ac:dyDescent="0.2">
      <c r="A167" s="17">
        <v>39322</v>
      </c>
      <c r="B167" s="18"/>
      <c r="C167" s="18"/>
      <c r="D167" s="18"/>
      <c r="E167" s="18"/>
      <c r="F167" s="18" t="s">
        <v>134</v>
      </c>
      <c r="G167" s="18"/>
      <c r="H167" s="18"/>
      <c r="I167" s="18"/>
      <c r="J167" s="18"/>
      <c r="K167" s="18"/>
      <c r="L167" s="18"/>
      <c r="M167" s="18"/>
      <c r="N167" s="18"/>
      <c r="O167" s="18"/>
      <c r="P167" s="18" t="s">
        <v>134</v>
      </c>
      <c r="Q167" s="18"/>
      <c r="R167" s="18"/>
      <c r="S167" s="18"/>
      <c r="T167" s="18"/>
      <c r="U167" s="18"/>
    </row>
    <row r="168" spans="1:21" x14ac:dyDescent="0.2">
      <c r="A168" s="17">
        <v>39336</v>
      </c>
      <c r="B168" s="18"/>
      <c r="C168" s="18"/>
      <c r="D168" s="18"/>
      <c r="E168" s="18"/>
      <c r="F168" s="18" t="s">
        <v>134</v>
      </c>
      <c r="G168" s="18"/>
      <c r="H168" s="18"/>
      <c r="I168" s="18"/>
      <c r="J168" s="18"/>
      <c r="K168" s="18"/>
      <c r="L168" s="18"/>
      <c r="M168" s="18"/>
      <c r="N168" s="18"/>
      <c r="O168" s="18"/>
      <c r="P168" s="18" t="s">
        <v>134</v>
      </c>
      <c r="Q168" s="18"/>
      <c r="R168" s="18"/>
      <c r="S168" s="18"/>
      <c r="T168" s="18"/>
      <c r="U168" s="18"/>
    </row>
    <row r="169" spans="1:21" x14ac:dyDescent="0.2">
      <c r="A169" s="17">
        <v>39350</v>
      </c>
      <c r="B169" s="18"/>
      <c r="C169" s="18"/>
      <c r="D169" s="18"/>
      <c r="E169" s="18">
        <v>5</v>
      </c>
      <c r="F169" s="18">
        <v>2</v>
      </c>
      <c r="G169" s="18">
        <v>1</v>
      </c>
      <c r="H169" s="18">
        <v>1</v>
      </c>
      <c r="I169" s="18">
        <v>2</v>
      </c>
      <c r="J169" s="18" t="s">
        <v>20</v>
      </c>
      <c r="K169" s="18" t="s">
        <v>169</v>
      </c>
      <c r="L169" s="18" t="s">
        <v>169</v>
      </c>
      <c r="M169" s="18" t="s">
        <v>20</v>
      </c>
      <c r="N169" s="18" t="s">
        <v>20</v>
      </c>
      <c r="O169" s="18">
        <v>0.06</v>
      </c>
      <c r="P169" s="18" t="s">
        <v>20</v>
      </c>
      <c r="Q169" s="18">
        <v>7.26</v>
      </c>
      <c r="R169" s="18">
        <v>2.41</v>
      </c>
      <c r="S169" s="18">
        <v>6.9000000000000006E-2</v>
      </c>
      <c r="T169" s="18"/>
      <c r="U169" s="18">
        <v>1.7</v>
      </c>
    </row>
    <row r="170" spans="1:21" x14ac:dyDescent="0.2">
      <c r="A170" s="17">
        <v>39364</v>
      </c>
      <c r="B170" s="18"/>
      <c r="C170" s="18"/>
      <c r="D170" s="18"/>
      <c r="E170" s="18">
        <v>5</v>
      </c>
      <c r="F170" s="18">
        <v>2</v>
      </c>
      <c r="G170" s="18">
        <v>2</v>
      </c>
      <c r="H170" s="18">
        <v>1</v>
      </c>
      <c r="I170" s="18"/>
      <c r="J170" s="18" t="s">
        <v>20</v>
      </c>
      <c r="K170" s="18" t="s">
        <v>20</v>
      </c>
      <c r="L170" s="18" t="s">
        <v>20</v>
      </c>
      <c r="M170" s="18" t="s">
        <v>20</v>
      </c>
      <c r="N170" s="18" t="s">
        <v>20</v>
      </c>
      <c r="O170" s="18">
        <v>6.85</v>
      </c>
      <c r="P170" s="18">
        <v>5.33</v>
      </c>
      <c r="Q170" s="18">
        <v>6.51</v>
      </c>
      <c r="R170" s="18">
        <v>0.629</v>
      </c>
      <c r="S170" s="18">
        <v>7.9000000000000001E-2</v>
      </c>
      <c r="T170" s="18"/>
      <c r="U170" s="18">
        <v>10.5</v>
      </c>
    </row>
    <row r="171" spans="1:21" x14ac:dyDescent="0.2">
      <c r="A171" s="17">
        <v>39378</v>
      </c>
      <c r="B171" s="18"/>
      <c r="C171" s="18"/>
      <c r="D171" s="18"/>
      <c r="E171" s="18">
        <v>5</v>
      </c>
      <c r="F171" s="18">
        <v>2</v>
      </c>
      <c r="G171" s="18">
        <v>3</v>
      </c>
      <c r="H171" s="18">
        <v>1</v>
      </c>
      <c r="I171" s="18">
        <v>2</v>
      </c>
      <c r="J171" s="18" t="s">
        <v>20</v>
      </c>
      <c r="K171" s="18" t="s">
        <v>20</v>
      </c>
      <c r="L171" s="18" t="s">
        <v>162</v>
      </c>
      <c r="M171" s="18" t="s">
        <v>20</v>
      </c>
      <c r="N171" s="18" t="s">
        <v>20</v>
      </c>
      <c r="O171" s="18">
        <v>7.0000000000000007E-2</v>
      </c>
      <c r="P171" s="18">
        <v>0.25</v>
      </c>
      <c r="Q171" s="18">
        <v>7.16</v>
      </c>
      <c r="R171" s="18">
        <v>5.34</v>
      </c>
      <c r="S171" s="18">
        <v>0.09</v>
      </c>
      <c r="T171" s="18"/>
      <c r="U171" s="18">
        <v>3.5</v>
      </c>
    </row>
    <row r="172" spans="1:21" x14ac:dyDescent="0.2">
      <c r="A172" s="17">
        <v>39392</v>
      </c>
      <c r="B172" s="18"/>
      <c r="C172" s="18"/>
      <c r="D172" s="18"/>
      <c r="E172" s="18">
        <v>5</v>
      </c>
      <c r="F172" s="18">
        <v>2</v>
      </c>
      <c r="G172" s="18">
        <v>2</v>
      </c>
      <c r="H172" s="18">
        <v>4</v>
      </c>
      <c r="I172" s="18">
        <v>2</v>
      </c>
      <c r="J172" s="18" t="s">
        <v>20</v>
      </c>
      <c r="K172" s="18" t="s">
        <v>156</v>
      </c>
      <c r="L172" s="18" t="s">
        <v>168</v>
      </c>
      <c r="M172" s="18" t="s">
        <v>20</v>
      </c>
      <c r="N172" s="18" t="s">
        <v>20</v>
      </c>
      <c r="O172" s="18">
        <v>0.53</v>
      </c>
      <c r="P172" s="18">
        <v>7.51</v>
      </c>
      <c r="Q172" s="18">
        <v>26.17</v>
      </c>
      <c r="R172" s="18">
        <v>7.0599999999999996E-2</v>
      </c>
      <c r="S172" s="18" t="s">
        <v>20</v>
      </c>
      <c r="T172" s="18"/>
      <c r="U172" s="18">
        <v>6.1</v>
      </c>
    </row>
    <row r="173" spans="1:21" x14ac:dyDescent="0.2">
      <c r="A173" s="19">
        <v>39405</v>
      </c>
      <c r="B173" s="18"/>
      <c r="C173" s="18"/>
      <c r="D173" s="18"/>
      <c r="E173" s="18">
        <v>5</v>
      </c>
      <c r="F173" s="18">
        <v>2</v>
      </c>
      <c r="G173" s="18">
        <v>2</v>
      </c>
      <c r="H173" s="18">
        <v>2</v>
      </c>
      <c r="I173" s="18">
        <v>2</v>
      </c>
      <c r="J173" s="18" t="s">
        <v>20</v>
      </c>
      <c r="K173" s="18" t="s">
        <v>156</v>
      </c>
      <c r="L173" s="18" t="s">
        <v>156</v>
      </c>
      <c r="M173" s="18" t="s">
        <v>20</v>
      </c>
      <c r="N173" s="18" t="s">
        <v>20</v>
      </c>
      <c r="O173" s="18">
        <v>0.08</v>
      </c>
      <c r="P173" s="18">
        <v>8.76</v>
      </c>
      <c r="Q173" s="18">
        <v>6.08</v>
      </c>
      <c r="R173" s="18">
        <v>0.222</v>
      </c>
      <c r="S173" s="18">
        <v>0.23499999999999999</v>
      </c>
      <c r="T173" s="18"/>
      <c r="U173" s="18">
        <v>6.3</v>
      </c>
    </row>
    <row r="174" spans="1:21" x14ac:dyDescent="0.2">
      <c r="A174" s="19">
        <v>39420</v>
      </c>
      <c r="B174" s="18"/>
      <c r="C174" s="18"/>
      <c r="D174" s="18"/>
      <c r="E174" s="18">
        <v>5</v>
      </c>
      <c r="F174" s="18">
        <v>2</v>
      </c>
      <c r="G174" s="18">
        <v>2</v>
      </c>
      <c r="H174" s="18">
        <v>3</v>
      </c>
      <c r="I174" s="18">
        <v>1</v>
      </c>
      <c r="J174" s="18" t="s">
        <v>20</v>
      </c>
      <c r="K174" s="18" t="s">
        <v>252</v>
      </c>
      <c r="L174" s="18" t="s">
        <v>253</v>
      </c>
      <c r="M174" s="18" t="s">
        <v>20</v>
      </c>
      <c r="N174" s="18" t="s">
        <v>20</v>
      </c>
      <c r="O174" s="18">
        <v>7.0000000000000007E-2</v>
      </c>
      <c r="P174" s="18">
        <v>8.74</v>
      </c>
      <c r="Q174" s="18">
        <v>6.48</v>
      </c>
      <c r="R174" s="18">
        <v>9.4E-2</v>
      </c>
      <c r="S174" s="18">
        <v>3.2000000000000001E-2</v>
      </c>
      <c r="T174" s="18"/>
      <c r="U174" s="18">
        <v>2.8</v>
      </c>
    </row>
    <row r="175" spans="1:21" x14ac:dyDescent="0.2">
      <c r="A175" s="17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</row>
    <row r="176" spans="1:21" x14ac:dyDescent="0.2">
      <c r="A176" s="6"/>
      <c r="Q176" s="35">
        <f>AVERAGE(Q156:Q174)</f>
        <v>8.1961538461538463</v>
      </c>
      <c r="R176" s="35">
        <f>AVERAGE(R156:R174)</f>
        <v>5.5735076923076914</v>
      </c>
      <c r="S176" s="35">
        <f>AVERAGE(S156:S174)</f>
        <v>0.13649999999999998</v>
      </c>
      <c r="T176" s="35"/>
      <c r="U176" s="35">
        <f>AVERAGE(U156:U174)</f>
        <v>10.169230769230769</v>
      </c>
    </row>
    <row r="177" spans="1:21" x14ac:dyDescent="0.2">
      <c r="A177" s="6"/>
    </row>
    <row r="178" spans="1:21" x14ac:dyDescent="0.2">
      <c r="A178" s="17">
        <v>39168</v>
      </c>
      <c r="B178" s="18" t="s">
        <v>49</v>
      </c>
      <c r="C178" s="18" t="s">
        <v>50</v>
      </c>
      <c r="D178" s="18" t="s">
        <v>215</v>
      </c>
      <c r="E178" s="18" t="s">
        <v>20</v>
      </c>
      <c r="F178" s="18">
        <v>2</v>
      </c>
      <c r="G178" s="18">
        <v>2</v>
      </c>
      <c r="H178" s="18">
        <v>1</v>
      </c>
      <c r="I178" s="18">
        <v>2</v>
      </c>
      <c r="J178" s="18">
        <v>7</v>
      </c>
      <c r="K178" s="18" t="s">
        <v>151</v>
      </c>
      <c r="L178" s="18" t="s">
        <v>152</v>
      </c>
      <c r="M178" s="18" t="s">
        <v>97</v>
      </c>
      <c r="N178" s="18">
        <v>2</v>
      </c>
      <c r="O178" s="18">
        <v>0.06</v>
      </c>
      <c r="P178" s="18">
        <v>10.81</v>
      </c>
      <c r="Q178" s="18">
        <v>6.33</v>
      </c>
      <c r="R178" s="18">
        <v>6.84</v>
      </c>
      <c r="S178" s="18">
        <v>0.16300000000000001</v>
      </c>
      <c r="T178" s="18"/>
      <c r="U178" s="18">
        <v>3.4</v>
      </c>
    </row>
    <row r="179" spans="1:21" x14ac:dyDescent="0.2">
      <c r="A179" s="17">
        <v>39182</v>
      </c>
      <c r="B179" s="18"/>
      <c r="C179" s="18"/>
      <c r="D179" s="18"/>
      <c r="E179" s="18" t="s">
        <v>20</v>
      </c>
      <c r="F179" s="18">
        <v>2</v>
      </c>
      <c r="G179" s="18">
        <v>1</v>
      </c>
      <c r="H179" s="18">
        <v>1</v>
      </c>
      <c r="I179" s="18">
        <v>2</v>
      </c>
      <c r="J179" s="18">
        <v>7</v>
      </c>
      <c r="K179" s="18" t="s">
        <v>169</v>
      </c>
      <c r="L179" s="18" t="s">
        <v>166</v>
      </c>
      <c r="M179" s="18" t="s">
        <v>23</v>
      </c>
      <c r="N179" s="18">
        <v>2</v>
      </c>
      <c r="O179" s="18">
        <v>7.0000000000000007E-2</v>
      </c>
      <c r="P179" s="18">
        <v>11.64</v>
      </c>
      <c r="Q179" s="18">
        <v>6.11</v>
      </c>
      <c r="R179" s="18">
        <v>6.55</v>
      </c>
      <c r="S179" s="18">
        <v>0.248</v>
      </c>
      <c r="T179" s="18"/>
      <c r="U179" s="18">
        <v>9</v>
      </c>
    </row>
    <row r="180" spans="1:21" x14ac:dyDescent="0.2">
      <c r="A180" s="17">
        <v>39196</v>
      </c>
      <c r="B180" s="18"/>
      <c r="C180" s="18"/>
      <c r="D180" s="18"/>
      <c r="E180" s="18">
        <v>5</v>
      </c>
      <c r="F180" s="18">
        <v>1</v>
      </c>
      <c r="G180" s="18">
        <v>2</v>
      </c>
      <c r="H180" s="18">
        <v>1</v>
      </c>
      <c r="I180" s="18">
        <v>2</v>
      </c>
      <c r="J180" s="18">
        <v>8</v>
      </c>
      <c r="K180" s="18" t="s">
        <v>184</v>
      </c>
      <c r="L180" s="18" t="s">
        <v>153</v>
      </c>
      <c r="M180" s="18" t="s">
        <v>23</v>
      </c>
      <c r="N180" s="18">
        <v>2</v>
      </c>
      <c r="O180" s="18">
        <v>0.06</v>
      </c>
      <c r="P180" s="18">
        <v>8.93</v>
      </c>
      <c r="Q180" s="18">
        <v>6.32</v>
      </c>
      <c r="R180" s="18">
        <v>3.81</v>
      </c>
      <c r="S180" s="18">
        <v>6.3E-2</v>
      </c>
      <c r="T180" s="18"/>
      <c r="U180" s="18">
        <v>6</v>
      </c>
    </row>
    <row r="181" spans="1:21" x14ac:dyDescent="0.2">
      <c r="A181" s="17">
        <v>39210</v>
      </c>
      <c r="B181" s="18"/>
      <c r="C181" s="18"/>
      <c r="D181" s="18"/>
      <c r="E181" s="18">
        <v>5</v>
      </c>
      <c r="F181" s="18">
        <v>2</v>
      </c>
      <c r="G181" s="18">
        <v>2</v>
      </c>
      <c r="H181" s="18">
        <v>1</v>
      </c>
      <c r="I181" s="18">
        <v>2</v>
      </c>
      <c r="J181" s="18" t="s">
        <v>20</v>
      </c>
      <c r="K181" s="18" t="s">
        <v>150</v>
      </c>
      <c r="L181" s="18" t="s">
        <v>143</v>
      </c>
      <c r="M181" s="18" t="s">
        <v>23</v>
      </c>
      <c r="N181" s="18">
        <v>2</v>
      </c>
      <c r="O181" s="18">
        <v>0.06</v>
      </c>
      <c r="P181" s="18">
        <v>14.75</v>
      </c>
      <c r="Q181" s="18">
        <v>6.69</v>
      </c>
      <c r="R181" s="18">
        <v>5.55</v>
      </c>
      <c r="S181" s="18">
        <v>0.08</v>
      </c>
      <c r="T181" s="18"/>
      <c r="U181" s="18">
        <v>2</v>
      </c>
    </row>
    <row r="182" spans="1:21" x14ac:dyDescent="0.2">
      <c r="A182" s="17">
        <v>39224</v>
      </c>
      <c r="B182" s="18"/>
      <c r="C182" s="18"/>
      <c r="D182" s="18"/>
      <c r="E182" s="18">
        <v>5</v>
      </c>
      <c r="F182" s="18">
        <v>1</v>
      </c>
      <c r="G182" s="18">
        <v>2</v>
      </c>
      <c r="H182" s="18">
        <v>1</v>
      </c>
      <c r="I182" s="18">
        <v>1</v>
      </c>
      <c r="J182" s="18" t="s">
        <v>203</v>
      </c>
      <c r="K182" s="18" t="s">
        <v>204</v>
      </c>
      <c r="L182" s="18" t="s">
        <v>153</v>
      </c>
      <c r="M182" s="18" t="s">
        <v>29</v>
      </c>
      <c r="N182" s="18">
        <v>2</v>
      </c>
      <c r="O182" s="18">
        <v>0.06</v>
      </c>
      <c r="P182" s="18">
        <v>14.1</v>
      </c>
      <c r="Q182" s="18">
        <v>6.64</v>
      </c>
      <c r="R182" s="18">
        <v>4.72</v>
      </c>
      <c r="S182" s="18">
        <v>0.20399999999999999</v>
      </c>
      <c r="T182" s="18"/>
      <c r="U182" s="18">
        <v>2.5</v>
      </c>
    </row>
    <row r="183" spans="1:21" x14ac:dyDescent="0.2">
      <c r="A183" s="17">
        <v>39238</v>
      </c>
      <c r="B183" s="18"/>
      <c r="C183" s="18"/>
      <c r="D183" s="18"/>
      <c r="E183" s="18">
        <v>5</v>
      </c>
      <c r="F183" s="18" t="s">
        <v>20</v>
      </c>
      <c r="G183" s="18">
        <v>2</v>
      </c>
      <c r="H183" s="18">
        <v>5</v>
      </c>
      <c r="I183" s="18">
        <v>3</v>
      </c>
      <c r="J183" s="18">
        <v>6</v>
      </c>
      <c r="K183" s="18" t="s">
        <v>210</v>
      </c>
      <c r="L183" s="18" t="s">
        <v>155</v>
      </c>
      <c r="M183" s="18" t="s">
        <v>130</v>
      </c>
      <c r="N183" s="18">
        <v>2</v>
      </c>
      <c r="O183" s="18">
        <v>0.06</v>
      </c>
      <c r="P183" s="18">
        <v>9.4600000000000009</v>
      </c>
      <c r="Q183" s="18">
        <v>7.03</v>
      </c>
      <c r="R183" s="18">
        <v>4.25</v>
      </c>
      <c r="S183" s="18">
        <v>0.19700000000000001</v>
      </c>
      <c r="T183" s="18"/>
      <c r="U183" s="18">
        <v>0.5</v>
      </c>
    </row>
    <row r="184" spans="1:21" x14ac:dyDescent="0.2">
      <c r="A184" s="17">
        <v>39252</v>
      </c>
      <c r="B184" s="18"/>
      <c r="C184" s="18"/>
      <c r="D184" s="18"/>
      <c r="E184" s="18">
        <v>5</v>
      </c>
      <c r="F184" s="18">
        <v>2</v>
      </c>
      <c r="G184" s="18">
        <v>1</v>
      </c>
      <c r="H184" s="18">
        <v>1</v>
      </c>
      <c r="I184" s="18">
        <v>2</v>
      </c>
      <c r="J184" s="18">
        <v>3</v>
      </c>
      <c r="K184" s="18" t="s">
        <v>204</v>
      </c>
      <c r="L184" s="18" t="s">
        <v>149</v>
      </c>
      <c r="M184" s="18" t="s">
        <v>29</v>
      </c>
      <c r="N184" s="18">
        <v>2</v>
      </c>
      <c r="O184" s="18">
        <v>0.16</v>
      </c>
      <c r="P184" s="18">
        <v>14.18</v>
      </c>
      <c r="Q184" s="18">
        <v>8.19</v>
      </c>
      <c r="R184" s="18">
        <v>5.23</v>
      </c>
      <c r="S184" s="18">
        <v>8.4000000000000005E-2</v>
      </c>
      <c r="T184" s="18"/>
      <c r="U184" s="18">
        <v>6.4</v>
      </c>
    </row>
    <row r="185" spans="1:21" x14ac:dyDescent="0.2">
      <c r="A185" s="17">
        <v>39268</v>
      </c>
      <c r="B185" s="18"/>
      <c r="C185" s="18"/>
      <c r="D185" s="18"/>
      <c r="E185" s="18">
        <v>5</v>
      </c>
      <c r="F185" s="18">
        <v>2</v>
      </c>
      <c r="G185" s="18">
        <v>3</v>
      </c>
      <c r="H185" s="18">
        <v>2</v>
      </c>
      <c r="I185" s="18">
        <v>2</v>
      </c>
      <c r="J185" s="18">
        <v>3</v>
      </c>
      <c r="K185" s="18" t="s">
        <v>209</v>
      </c>
      <c r="L185" s="18" t="s">
        <v>187</v>
      </c>
      <c r="M185" s="18" t="s">
        <v>23</v>
      </c>
      <c r="N185" s="18">
        <v>2</v>
      </c>
      <c r="O185" s="18">
        <v>0.06</v>
      </c>
      <c r="P185" s="18">
        <v>10.96</v>
      </c>
      <c r="Q185" s="18">
        <v>6.86</v>
      </c>
      <c r="R185" s="18">
        <v>21.8</v>
      </c>
      <c r="S185" s="18">
        <v>0.21099999999999999</v>
      </c>
      <c r="T185" s="18"/>
      <c r="U185" s="18">
        <v>3.87</v>
      </c>
    </row>
    <row r="186" spans="1:21" x14ac:dyDescent="0.2">
      <c r="A186" s="17">
        <v>39282</v>
      </c>
      <c r="B186" s="18"/>
      <c r="C186" s="18"/>
      <c r="D186" s="18"/>
      <c r="E186" s="18">
        <v>5</v>
      </c>
      <c r="F186" s="18">
        <v>2</v>
      </c>
      <c r="G186" s="18">
        <v>1</v>
      </c>
      <c r="H186" s="18">
        <v>1</v>
      </c>
      <c r="I186" s="18">
        <v>2</v>
      </c>
      <c r="J186" s="18">
        <v>6</v>
      </c>
      <c r="K186" s="18" t="s">
        <v>226</v>
      </c>
      <c r="L186" s="18" t="s">
        <v>150</v>
      </c>
      <c r="M186" s="18" t="s">
        <v>28</v>
      </c>
      <c r="N186" s="18">
        <v>2</v>
      </c>
      <c r="O186" s="18">
        <v>7.0000000000000007E-2</v>
      </c>
      <c r="P186" s="18">
        <v>11.72</v>
      </c>
      <c r="Q186" s="18">
        <v>6.12</v>
      </c>
      <c r="R186" s="18" t="s">
        <v>20</v>
      </c>
      <c r="S186" s="18">
        <v>1.7729999999999999</v>
      </c>
      <c r="T186" s="18"/>
      <c r="U186" s="18">
        <v>16.5</v>
      </c>
    </row>
    <row r="187" spans="1:21" x14ac:dyDescent="0.2">
      <c r="A187" s="19">
        <v>39294</v>
      </c>
      <c r="B187" s="18"/>
      <c r="C187" s="18"/>
      <c r="D187" s="18"/>
      <c r="E187" s="18">
        <v>5</v>
      </c>
      <c r="F187" s="18">
        <v>1</v>
      </c>
      <c r="G187" s="18">
        <v>3</v>
      </c>
      <c r="H187" s="18">
        <v>5</v>
      </c>
      <c r="I187" s="18">
        <v>1</v>
      </c>
      <c r="J187" s="18">
        <v>1</v>
      </c>
      <c r="K187" s="18" t="s">
        <v>142</v>
      </c>
      <c r="L187" s="18" t="s">
        <v>155</v>
      </c>
      <c r="M187" s="18" t="s">
        <v>28</v>
      </c>
      <c r="N187" s="18" t="s">
        <v>20</v>
      </c>
      <c r="O187" s="18">
        <v>0.05</v>
      </c>
      <c r="P187" s="18">
        <v>8.1</v>
      </c>
      <c r="Q187" s="18">
        <v>6.43</v>
      </c>
      <c r="R187" s="18">
        <v>1.56</v>
      </c>
      <c r="S187" s="18">
        <v>0.123</v>
      </c>
      <c r="T187" s="18"/>
      <c r="U187" s="18">
        <v>8.6</v>
      </c>
    </row>
    <row r="188" spans="1:21" x14ac:dyDescent="0.2">
      <c r="A188" s="19">
        <v>39308</v>
      </c>
      <c r="B188" s="18"/>
      <c r="C188" s="18"/>
      <c r="D188" s="18"/>
      <c r="E188" s="18">
        <v>5</v>
      </c>
      <c r="F188" s="18">
        <v>1</v>
      </c>
      <c r="G188" s="18">
        <v>1</v>
      </c>
      <c r="H188" s="18">
        <v>1</v>
      </c>
      <c r="I188" s="18">
        <v>1</v>
      </c>
      <c r="J188" s="18" t="s">
        <v>20</v>
      </c>
      <c r="K188" s="18" t="s">
        <v>237</v>
      </c>
      <c r="L188" s="18" t="s">
        <v>149</v>
      </c>
      <c r="M188" s="18" t="s">
        <v>130</v>
      </c>
      <c r="N188" s="18">
        <v>2</v>
      </c>
      <c r="O188" s="18">
        <v>0.06</v>
      </c>
      <c r="P188" s="18">
        <v>10.06</v>
      </c>
      <c r="Q188" s="18">
        <v>7.89</v>
      </c>
      <c r="R188" s="18">
        <v>2.34</v>
      </c>
      <c r="S188" s="18">
        <v>0.19700000000000001</v>
      </c>
      <c r="T188" s="18"/>
      <c r="U188" s="18">
        <v>3.4</v>
      </c>
    </row>
    <row r="189" spans="1:21" x14ac:dyDescent="0.2">
      <c r="A189" s="1">
        <v>39322</v>
      </c>
      <c r="F189" t="s">
        <v>134</v>
      </c>
      <c r="O189" s="18"/>
      <c r="P189" s="18" t="s">
        <v>134</v>
      </c>
      <c r="Q189" s="18"/>
      <c r="R189" s="18"/>
      <c r="S189" s="18"/>
      <c r="T189" s="18"/>
      <c r="U189" s="18"/>
    </row>
    <row r="190" spans="1:21" x14ac:dyDescent="0.2">
      <c r="A190" s="19">
        <v>39336</v>
      </c>
      <c r="B190" s="18"/>
      <c r="C190" s="18"/>
      <c r="D190" s="18"/>
      <c r="E190" s="18">
        <v>5</v>
      </c>
      <c r="F190" s="18">
        <v>2</v>
      </c>
      <c r="G190" s="18">
        <v>1</v>
      </c>
      <c r="H190" s="18">
        <v>1</v>
      </c>
      <c r="I190" s="18">
        <v>2</v>
      </c>
      <c r="J190" s="18">
        <v>4</v>
      </c>
      <c r="K190" s="18" t="s">
        <v>229</v>
      </c>
      <c r="L190" s="18" t="s">
        <v>149</v>
      </c>
      <c r="M190" s="18" t="s">
        <v>29</v>
      </c>
      <c r="N190" s="18">
        <v>2</v>
      </c>
      <c r="O190" s="18">
        <v>0.12</v>
      </c>
      <c r="P190" s="18">
        <v>2.0499999999999998</v>
      </c>
      <c r="Q190" s="18">
        <v>8.7799999999999994</v>
      </c>
      <c r="R190" s="18">
        <v>2.39</v>
      </c>
      <c r="S190" s="18">
        <v>6.5000000000000002E-2</v>
      </c>
      <c r="T190" s="18"/>
      <c r="U190" s="18">
        <v>2.5</v>
      </c>
    </row>
    <row r="191" spans="1:21" x14ac:dyDescent="0.2">
      <c r="A191" s="19">
        <v>39350</v>
      </c>
      <c r="B191" s="18"/>
      <c r="C191" s="18"/>
      <c r="D191" s="18"/>
      <c r="E191" s="18"/>
      <c r="F191" s="18" t="s">
        <v>134</v>
      </c>
      <c r="G191" s="18"/>
      <c r="H191" s="18"/>
      <c r="I191" s="18"/>
      <c r="J191" s="18"/>
      <c r="K191" s="18"/>
      <c r="L191" s="18"/>
      <c r="M191" s="18"/>
      <c r="N191" s="18"/>
      <c r="O191" s="18"/>
      <c r="P191" s="18" t="s">
        <v>134</v>
      </c>
      <c r="Q191" s="18"/>
      <c r="R191" s="18"/>
      <c r="S191" s="18"/>
      <c r="T191" s="18"/>
      <c r="U191" s="18"/>
    </row>
    <row r="192" spans="1:21" x14ac:dyDescent="0.2">
      <c r="A192" s="19">
        <v>39364</v>
      </c>
      <c r="B192" s="18"/>
      <c r="C192" s="18"/>
      <c r="D192" s="18"/>
      <c r="E192" s="18">
        <v>5</v>
      </c>
      <c r="F192" s="18">
        <v>1</v>
      </c>
      <c r="G192" s="18">
        <v>2</v>
      </c>
      <c r="H192" s="18">
        <v>1</v>
      </c>
      <c r="I192" s="18">
        <v>2</v>
      </c>
      <c r="J192" s="18">
        <v>8</v>
      </c>
      <c r="K192" s="18" t="s">
        <v>244</v>
      </c>
      <c r="L192" s="18" t="s">
        <v>155</v>
      </c>
      <c r="M192" s="18" t="s">
        <v>51</v>
      </c>
      <c r="N192" s="18">
        <v>2</v>
      </c>
      <c r="O192" s="18">
        <v>7.0000000000000007E-2</v>
      </c>
      <c r="P192" s="18">
        <v>11.95</v>
      </c>
      <c r="Q192" s="18">
        <v>7.2</v>
      </c>
      <c r="R192" s="18">
        <v>0.40699999999999997</v>
      </c>
      <c r="S192" s="18">
        <v>7.4999999999999997E-2</v>
      </c>
      <c r="T192" s="18"/>
      <c r="U192" s="18">
        <v>4.9000000000000004</v>
      </c>
    </row>
    <row r="193" spans="1:21" x14ac:dyDescent="0.2">
      <c r="A193" s="19">
        <v>39378</v>
      </c>
      <c r="B193" s="18"/>
      <c r="C193" s="18"/>
      <c r="D193" s="18"/>
      <c r="E193" s="18" t="s">
        <v>20</v>
      </c>
      <c r="F193" s="18">
        <v>2</v>
      </c>
      <c r="G193" s="18">
        <v>2</v>
      </c>
      <c r="H193" s="18">
        <v>1</v>
      </c>
      <c r="I193" s="18">
        <v>4</v>
      </c>
      <c r="J193" s="18">
        <v>3</v>
      </c>
      <c r="K193" s="18" t="s">
        <v>213</v>
      </c>
      <c r="L193" s="18" t="s">
        <v>157</v>
      </c>
      <c r="M193" s="18" t="s">
        <v>23</v>
      </c>
      <c r="N193" s="18">
        <v>2</v>
      </c>
      <c r="O193" s="18">
        <v>0.05</v>
      </c>
      <c r="P193" s="18">
        <v>0.1</v>
      </c>
      <c r="Q193" s="18">
        <v>7.31</v>
      </c>
      <c r="R193" s="18">
        <v>2.48</v>
      </c>
      <c r="S193" s="18">
        <v>5.0999999999999997E-2</v>
      </c>
      <c r="T193" s="18"/>
      <c r="U193" s="18">
        <v>2.5</v>
      </c>
    </row>
    <row r="194" spans="1:21" x14ac:dyDescent="0.2">
      <c r="A194" s="19">
        <v>39392</v>
      </c>
      <c r="B194" s="18"/>
      <c r="C194" s="18"/>
      <c r="D194" s="18"/>
      <c r="E194" s="18">
        <v>5</v>
      </c>
      <c r="F194" s="18">
        <v>1</v>
      </c>
      <c r="G194" s="18">
        <v>1</v>
      </c>
      <c r="H194" s="18">
        <v>4</v>
      </c>
      <c r="I194" s="18">
        <v>1</v>
      </c>
      <c r="J194" s="18" t="s">
        <v>20</v>
      </c>
      <c r="K194" s="18" t="s">
        <v>152</v>
      </c>
      <c r="L194" s="18" t="s">
        <v>156</v>
      </c>
      <c r="M194" s="18" t="s">
        <v>28</v>
      </c>
      <c r="N194" s="18">
        <v>2</v>
      </c>
      <c r="O194" s="18">
        <v>0.33</v>
      </c>
      <c r="P194" s="18">
        <v>8.8000000000000007</v>
      </c>
      <c r="Q194" s="18">
        <v>7.38</v>
      </c>
      <c r="R194" s="18">
        <v>1.7</v>
      </c>
      <c r="S194" s="18" t="s">
        <v>20</v>
      </c>
      <c r="T194" s="18"/>
      <c r="U194" s="18">
        <v>2.2000000000000002</v>
      </c>
    </row>
    <row r="195" spans="1:21" x14ac:dyDescent="0.2">
      <c r="A195" s="19">
        <v>39405</v>
      </c>
      <c r="B195" s="18"/>
      <c r="C195" s="18"/>
      <c r="D195" s="18"/>
      <c r="E195" s="18">
        <v>5</v>
      </c>
      <c r="F195" s="18">
        <v>1</v>
      </c>
      <c r="G195" s="18">
        <v>3</v>
      </c>
      <c r="H195" s="18">
        <v>2</v>
      </c>
      <c r="I195" s="18">
        <v>2</v>
      </c>
      <c r="J195" s="18">
        <v>1</v>
      </c>
      <c r="K195" s="18" t="s">
        <v>156</v>
      </c>
      <c r="L195" s="18" t="s">
        <v>163</v>
      </c>
      <c r="M195" s="18" t="s">
        <v>28</v>
      </c>
      <c r="N195" s="18" t="s">
        <v>20</v>
      </c>
      <c r="O195" s="18">
        <v>7.0000000000000007E-2</v>
      </c>
      <c r="P195" s="18">
        <v>9.9499999999999993</v>
      </c>
      <c r="Q195" s="18">
        <v>6.04</v>
      </c>
      <c r="R195" s="18">
        <v>3.7000000000000002E-3</v>
      </c>
      <c r="S195" s="18">
        <v>3.7999999999999999E-2</v>
      </c>
      <c r="T195" s="18"/>
      <c r="U195" s="18">
        <v>3.8</v>
      </c>
    </row>
    <row r="196" spans="1:21" x14ac:dyDescent="0.2">
      <c r="A196" s="19">
        <v>39420</v>
      </c>
      <c r="B196" s="18"/>
      <c r="C196" s="18"/>
      <c r="D196" s="18"/>
      <c r="E196" s="18">
        <v>5</v>
      </c>
      <c r="F196" s="18">
        <v>2</v>
      </c>
      <c r="G196" s="18">
        <v>8</v>
      </c>
      <c r="H196" s="18">
        <v>2</v>
      </c>
      <c r="I196" s="18">
        <v>2</v>
      </c>
      <c r="J196" s="18">
        <v>7</v>
      </c>
      <c r="K196" s="18" t="s">
        <v>252</v>
      </c>
      <c r="L196" s="18" t="s">
        <v>192</v>
      </c>
      <c r="M196" s="18" t="s">
        <v>224</v>
      </c>
      <c r="N196" s="18">
        <v>2</v>
      </c>
      <c r="O196" s="18">
        <v>0.06</v>
      </c>
      <c r="P196" s="18">
        <v>10.39</v>
      </c>
      <c r="Q196" s="18">
        <v>6.47</v>
      </c>
      <c r="R196" s="18">
        <v>1.0999999999999999E-2</v>
      </c>
      <c r="S196" s="18">
        <v>3.2000000000000001E-2</v>
      </c>
      <c r="T196" s="18"/>
      <c r="U196" s="18">
        <v>1</v>
      </c>
    </row>
    <row r="197" spans="1:21" x14ac:dyDescent="0.2">
      <c r="A197" s="19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</row>
    <row r="198" spans="1:21" x14ac:dyDescent="0.2">
      <c r="A198" s="6"/>
      <c r="Q198" s="35">
        <f>AVERAGE(Q178:Q196)</f>
        <v>6.9288235294117655</v>
      </c>
      <c r="R198" s="35">
        <f>AVERAGE(R178:R196)</f>
        <v>4.35260625</v>
      </c>
      <c r="S198" s="35">
        <f>AVERAGE(S178:S196)</f>
        <v>0.22525000000000001</v>
      </c>
      <c r="T198" s="35"/>
      <c r="U198" s="35">
        <f>AVERAGE(U178:U196)</f>
        <v>4.6511764705882346</v>
      </c>
    </row>
    <row r="199" spans="1:21" x14ac:dyDescent="0.2">
      <c r="A199" s="6"/>
    </row>
    <row r="200" spans="1:21" x14ac:dyDescent="0.2">
      <c r="A200" s="17">
        <v>39168</v>
      </c>
      <c r="B200" s="18" t="s">
        <v>52</v>
      </c>
      <c r="C200" s="18" t="s">
        <v>53</v>
      </c>
      <c r="D200" s="18" t="s">
        <v>206</v>
      </c>
      <c r="E200" s="18">
        <v>3</v>
      </c>
      <c r="F200" s="18">
        <v>2</v>
      </c>
      <c r="G200" s="18">
        <v>1</v>
      </c>
      <c r="H200" s="18">
        <v>1</v>
      </c>
      <c r="I200" s="18">
        <v>1</v>
      </c>
      <c r="J200" s="18">
        <v>4</v>
      </c>
      <c r="K200" s="18" t="s">
        <v>153</v>
      </c>
      <c r="L200" s="18" t="s">
        <v>143</v>
      </c>
      <c r="M200" s="18" t="s">
        <v>23</v>
      </c>
      <c r="N200" s="18">
        <v>2</v>
      </c>
      <c r="O200" s="18">
        <v>0.06</v>
      </c>
      <c r="P200" s="18">
        <v>8.81</v>
      </c>
      <c r="Q200" s="18">
        <v>6.32</v>
      </c>
      <c r="R200" s="18">
        <v>4.3099999999999996</v>
      </c>
      <c r="S200" s="18">
        <v>0.14099999999999999</v>
      </c>
      <c r="T200" s="18"/>
      <c r="U200" s="18">
        <v>10</v>
      </c>
    </row>
    <row r="201" spans="1:21" x14ac:dyDescent="0.2">
      <c r="A201" s="17">
        <v>39182</v>
      </c>
      <c r="B201" s="18"/>
      <c r="C201" s="18"/>
      <c r="D201" s="18" t="s">
        <v>170</v>
      </c>
      <c r="E201" s="18">
        <v>3</v>
      </c>
      <c r="F201" s="18">
        <v>2</v>
      </c>
      <c r="G201" s="18">
        <v>2</v>
      </c>
      <c r="H201" s="18">
        <v>1</v>
      </c>
      <c r="I201" s="18">
        <v>2</v>
      </c>
      <c r="J201" s="18">
        <v>7</v>
      </c>
      <c r="K201" s="18" t="s">
        <v>166</v>
      </c>
      <c r="L201" s="18" t="s">
        <v>156</v>
      </c>
      <c r="M201" s="18" t="s">
        <v>31</v>
      </c>
      <c r="N201" s="18">
        <v>2</v>
      </c>
      <c r="O201" s="18">
        <v>0.06</v>
      </c>
      <c r="P201" s="18">
        <v>10.039999999999999</v>
      </c>
      <c r="Q201" s="18">
        <v>5.86</v>
      </c>
      <c r="R201" s="18">
        <v>5.39</v>
      </c>
      <c r="S201" s="18">
        <v>0.09</v>
      </c>
      <c r="T201" s="18"/>
      <c r="U201" s="18">
        <v>6.9</v>
      </c>
    </row>
    <row r="202" spans="1:21" x14ac:dyDescent="0.2">
      <c r="A202" s="17">
        <v>39196</v>
      </c>
      <c r="B202" s="18"/>
      <c r="C202" s="18"/>
      <c r="D202" s="18"/>
      <c r="E202" s="18">
        <v>3</v>
      </c>
      <c r="F202" s="18">
        <v>2</v>
      </c>
      <c r="G202" s="18">
        <v>2</v>
      </c>
      <c r="H202" s="18">
        <v>2</v>
      </c>
      <c r="I202" s="18">
        <v>2</v>
      </c>
      <c r="J202" s="18">
        <v>6</v>
      </c>
      <c r="K202" s="18" t="s">
        <v>140</v>
      </c>
      <c r="L202" s="18" t="s">
        <v>185</v>
      </c>
      <c r="M202" s="18" t="s">
        <v>99</v>
      </c>
      <c r="N202" s="18">
        <v>2</v>
      </c>
      <c r="O202" s="18">
        <v>0.06</v>
      </c>
      <c r="P202" s="18">
        <v>7.54</v>
      </c>
      <c r="Q202" s="18">
        <v>6.46</v>
      </c>
      <c r="R202" s="18">
        <v>2.94</v>
      </c>
      <c r="S202" s="18">
        <v>0.104</v>
      </c>
      <c r="T202" s="18"/>
      <c r="U202" s="18">
        <v>8</v>
      </c>
    </row>
    <row r="203" spans="1:21" x14ac:dyDescent="0.2">
      <c r="A203" s="17">
        <v>39210</v>
      </c>
      <c r="B203" s="18"/>
      <c r="C203" s="18"/>
      <c r="D203" s="18"/>
      <c r="E203" s="18"/>
      <c r="F203" s="18" t="s">
        <v>134</v>
      </c>
      <c r="G203" s="18"/>
      <c r="H203" s="18"/>
      <c r="I203" s="18"/>
      <c r="J203" s="18"/>
      <c r="K203" s="18"/>
      <c r="L203" s="18"/>
      <c r="M203" s="18"/>
      <c r="N203" s="18"/>
      <c r="O203" s="18"/>
      <c r="P203" s="18" t="s">
        <v>134</v>
      </c>
      <c r="Q203" s="18"/>
      <c r="R203" s="18"/>
      <c r="S203" s="18"/>
      <c r="T203" s="18"/>
      <c r="U203" s="18"/>
    </row>
    <row r="204" spans="1:21" x14ac:dyDescent="0.2">
      <c r="A204" s="17">
        <v>39224</v>
      </c>
      <c r="B204" s="18"/>
      <c r="C204" s="18"/>
      <c r="D204" s="18" t="s">
        <v>205</v>
      </c>
      <c r="E204" s="18" t="s">
        <v>20</v>
      </c>
      <c r="F204" s="18">
        <v>2</v>
      </c>
      <c r="G204" s="18">
        <v>1</v>
      </c>
      <c r="H204" s="18">
        <v>1</v>
      </c>
      <c r="I204" s="18">
        <v>1</v>
      </c>
      <c r="J204" s="18">
        <v>4</v>
      </c>
      <c r="K204" s="18" t="s">
        <v>20</v>
      </c>
      <c r="L204" s="18" t="s">
        <v>20</v>
      </c>
      <c r="M204" s="18" t="s">
        <v>23</v>
      </c>
      <c r="N204" s="18">
        <v>2</v>
      </c>
      <c r="O204" s="18">
        <v>0.11</v>
      </c>
      <c r="P204" s="18">
        <v>8.26</v>
      </c>
      <c r="Q204" s="18">
        <v>7.07</v>
      </c>
      <c r="R204" s="18">
        <v>3.2</v>
      </c>
      <c r="S204" s="18">
        <v>0.18</v>
      </c>
      <c r="T204" s="18"/>
      <c r="U204" s="18">
        <v>5.6</v>
      </c>
    </row>
    <row r="205" spans="1:21" x14ac:dyDescent="0.2">
      <c r="A205" s="19">
        <v>39238</v>
      </c>
      <c r="B205" s="18"/>
      <c r="C205" s="18"/>
      <c r="D205" s="18" t="s">
        <v>170</v>
      </c>
      <c r="E205" s="18">
        <v>2</v>
      </c>
      <c r="F205" s="18">
        <v>2</v>
      </c>
      <c r="G205" s="18">
        <v>2</v>
      </c>
      <c r="H205" s="18">
        <v>4</v>
      </c>
      <c r="I205" s="18">
        <v>3</v>
      </c>
      <c r="J205" s="18">
        <v>8</v>
      </c>
      <c r="K205" s="18" t="s">
        <v>140</v>
      </c>
      <c r="L205" s="18" t="s">
        <v>140</v>
      </c>
      <c r="M205" s="18" t="s">
        <v>21</v>
      </c>
      <c r="N205" s="18">
        <v>2</v>
      </c>
      <c r="O205" s="18">
        <v>7.0000000000000007E-2</v>
      </c>
      <c r="P205" s="18">
        <v>6.69</v>
      </c>
      <c r="Q205" s="18">
        <v>6.63</v>
      </c>
      <c r="R205" s="18">
        <v>3.22</v>
      </c>
      <c r="S205" s="18">
        <v>0.29899999999999999</v>
      </c>
      <c r="T205" s="18"/>
      <c r="U205" s="18">
        <v>2.8</v>
      </c>
    </row>
    <row r="206" spans="1:21" x14ac:dyDescent="0.2">
      <c r="A206" s="19">
        <v>39252</v>
      </c>
      <c r="B206" s="18"/>
      <c r="C206" s="18"/>
      <c r="D206" s="18"/>
      <c r="E206" s="18">
        <v>3</v>
      </c>
      <c r="F206" s="18">
        <v>1</v>
      </c>
      <c r="G206" s="18">
        <v>1</v>
      </c>
      <c r="H206" s="18">
        <v>1</v>
      </c>
      <c r="I206" s="18">
        <v>2</v>
      </c>
      <c r="J206" s="18">
        <v>3</v>
      </c>
      <c r="K206" s="18" t="s">
        <v>151</v>
      </c>
      <c r="L206" s="18" t="s">
        <v>140</v>
      </c>
      <c r="M206" s="18" t="s">
        <v>29</v>
      </c>
      <c r="N206" s="18">
        <v>2</v>
      </c>
      <c r="O206" s="18">
        <v>7.0000000000000007E-2</v>
      </c>
      <c r="P206" s="18">
        <v>8.35</v>
      </c>
      <c r="Q206" s="18">
        <v>7.92</v>
      </c>
      <c r="R206" s="18">
        <v>2.66</v>
      </c>
      <c r="S206" s="18">
        <v>0.17899999999999999</v>
      </c>
      <c r="T206" s="18"/>
      <c r="U206" s="18">
        <v>25.3</v>
      </c>
    </row>
    <row r="207" spans="1:21" x14ac:dyDescent="0.2">
      <c r="A207" s="19">
        <v>39268</v>
      </c>
      <c r="B207" s="18"/>
      <c r="C207" s="18"/>
      <c r="D207" s="18"/>
      <c r="E207" s="18">
        <v>1</v>
      </c>
      <c r="F207" s="18">
        <v>2</v>
      </c>
      <c r="G207" s="18">
        <v>2</v>
      </c>
      <c r="H207" s="18">
        <v>3</v>
      </c>
      <c r="I207" s="18">
        <v>3</v>
      </c>
      <c r="J207" s="18">
        <v>4</v>
      </c>
      <c r="K207" s="18" t="s">
        <v>150</v>
      </c>
      <c r="L207" s="18" t="s">
        <v>91</v>
      </c>
      <c r="M207" s="18" t="s">
        <v>29</v>
      </c>
      <c r="N207" s="18">
        <v>2</v>
      </c>
      <c r="O207" s="18">
        <v>0.1</v>
      </c>
      <c r="P207" s="18">
        <v>8.68</v>
      </c>
      <c r="Q207" s="18">
        <v>7.03</v>
      </c>
      <c r="R207" s="18">
        <v>18</v>
      </c>
      <c r="S207" s="18">
        <v>0.249</v>
      </c>
      <c r="T207" s="18"/>
      <c r="U207" s="18">
        <v>15.3</v>
      </c>
    </row>
    <row r="208" spans="1:21" x14ac:dyDescent="0.2">
      <c r="A208" s="19">
        <v>39282</v>
      </c>
      <c r="B208" s="18"/>
      <c r="C208" s="18"/>
      <c r="D208" s="18"/>
      <c r="E208" s="18">
        <v>3</v>
      </c>
      <c r="F208" s="18">
        <v>1</v>
      </c>
      <c r="G208" s="18">
        <v>2</v>
      </c>
      <c r="H208" s="18">
        <v>1</v>
      </c>
      <c r="I208" s="18">
        <v>2</v>
      </c>
      <c r="J208" s="18">
        <v>4</v>
      </c>
      <c r="K208" s="18" t="s">
        <v>140</v>
      </c>
      <c r="L208" s="18" t="s">
        <v>140</v>
      </c>
      <c r="M208" s="18" t="s">
        <v>23</v>
      </c>
      <c r="N208" s="18">
        <v>2</v>
      </c>
      <c r="O208" s="18">
        <v>0.08</v>
      </c>
      <c r="P208" s="18">
        <v>10.33</v>
      </c>
      <c r="Q208" s="18">
        <v>8.58</v>
      </c>
      <c r="R208" s="18">
        <v>4.96</v>
      </c>
      <c r="S208" s="18">
        <v>0.16400000000000001</v>
      </c>
      <c r="T208" s="18"/>
      <c r="U208" s="18">
        <v>8.1</v>
      </c>
    </row>
    <row r="209" spans="1:21" x14ac:dyDescent="0.2">
      <c r="A209" s="19">
        <v>39294</v>
      </c>
      <c r="B209" s="18"/>
      <c r="C209" s="18"/>
      <c r="D209" s="18"/>
      <c r="E209" s="18">
        <v>2</v>
      </c>
      <c r="F209" s="18">
        <v>1</v>
      </c>
      <c r="G209" s="18">
        <v>2</v>
      </c>
      <c r="H209" s="18">
        <v>5</v>
      </c>
      <c r="I209" s="18">
        <v>1</v>
      </c>
      <c r="J209" s="18" t="s">
        <v>20</v>
      </c>
      <c r="K209" s="18" t="s">
        <v>142</v>
      </c>
      <c r="L209" s="18" t="s">
        <v>149</v>
      </c>
      <c r="M209" s="18" t="s">
        <v>98</v>
      </c>
      <c r="N209" s="18">
        <v>1</v>
      </c>
      <c r="O209" s="18">
        <v>0.06</v>
      </c>
      <c r="P209" s="18">
        <v>7.43</v>
      </c>
      <c r="Q209" s="18">
        <v>6.48</v>
      </c>
      <c r="R209" s="18">
        <v>1.1100000000000001</v>
      </c>
      <c r="S209" s="18">
        <v>0.154</v>
      </c>
      <c r="T209" s="18"/>
      <c r="U209" s="18">
        <v>22.3</v>
      </c>
    </row>
    <row r="210" spans="1:21" x14ac:dyDescent="0.2">
      <c r="A210" s="19">
        <v>39308</v>
      </c>
      <c r="B210" s="18"/>
      <c r="C210" s="18"/>
      <c r="D210" s="18"/>
      <c r="E210" s="18">
        <v>1</v>
      </c>
      <c r="F210" s="18">
        <v>1</v>
      </c>
      <c r="G210" s="18">
        <v>1</v>
      </c>
      <c r="H210" s="18">
        <v>1</v>
      </c>
      <c r="I210" s="18">
        <v>2</v>
      </c>
      <c r="J210" s="18">
        <v>8</v>
      </c>
      <c r="K210" s="18" t="s">
        <v>155</v>
      </c>
      <c r="L210" s="18" t="s">
        <v>142</v>
      </c>
      <c r="M210" s="18" t="s">
        <v>32</v>
      </c>
      <c r="N210" s="18">
        <v>2</v>
      </c>
      <c r="O210" s="18">
        <v>7.0000000000000007E-2</v>
      </c>
      <c r="P210" s="18">
        <v>8.41</v>
      </c>
      <c r="Q210" s="18">
        <v>7.94</v>
      </c>
      <c r="R210" s="18">
        <v>0.58799999999999997</v>
      </c>
      <c r="S210" s="18">
        <v>0.20100000000000001</v>
      </c>
      <c r="T210" s="18"/>
      <c r="U210" s="18">
        <v>23.4</v>
      </c>
    </row>
    <row r="211" spans="1:21" x14ac:dyDescent="0.2">
      <c r="A211" s="19">
        <v>39322</v>
      </c>
      <c r="B211" s="18"/>
      <c r="C211" s="18"/>
      <c r="D211" s="18"/>
      <c r="E211" s="18">
        <v>3</v>
      </c>
      <c r="F211" s="18">
        <v>1</v>
      </c>
      <c r="G211" s="18">
        <v>1</v>
      </c>
      <c r="H211" s="18">
        <v>1</v>
      </c>
      <c r="I211" s="18">
        <v>1</v>
      </c>
      <c r="J211" s="18" t="s">
        <v>20</v>
      </c>
      <c r="K211" s="18" t="s">
        <v>140</v>
      </c>
      <c r="L211" s="18" t="s">
        <v>155</v>
      </c>
      <c r="M211" s="18" t="s">
        <v>23</v>
      </c>
      <c r="N211" s="18">
        <v>2</v>
      </c>
      <c r="O211" s="18">
        <v>0.08</v>
      </c>
      <c r="P211" s="18">
        <v>7.1</v>
      </c>
      <c r="Q211" s="18">
        <v>10.43</v>
      </c>
      <c r="R211" s="18">
        <v>0.32600000000000001</v>
      </c>
      <c r="S211" s="18">
        <v>0.17499999999999999</v>
      </c>
      <c r="T211" s="18"/>
      <c r="U211" s="18">
        <v>20</v>
      </c>
    </row>
    <row r="212" spans="1:21" x14ac:dyDescent="0.2">
      <c r="A212" s="19">
        <v>39336</v>
      </c>
      <c r="B212" s="18"/>
      <c r="C212" s="18"/>
      <c r="D212" s="18"/>
      <c r="E212" s="18"/>
      <c r="F212" s="18" t="s">
        <v>134</v>
      </c>
      <c r="G212" s="18"/>
      <c r="H212" s="18"/>
      <c r="I212" s="18"/>
      <c r="J212" s="18"/>
      <c r="K212" s="18"/>
      <c r="L212" s="18"/>
      <c r="M212" s="18"/>
      <c r="N212" s="18"/>
      <c r="O212" s="18"/>
      <c r="P212" s="18" t="s">
        <v>134</v>
      </c>
      <c r="Q212" s="18"/>
      <c r="R212" s="18"/>
      <c r="S212" s="18"/>
      <c r="T212" s="18"/>
      <c r="U212" s="18"/>
    </row>
    <row r="213" spans="1:21" x14ac:dyDescent="0.2">
      <c r="A213" s="19">
        <v>39350</v>
      </c>
      <c r="B213" s="18"/>
      <c r="C213" s="18"/>
      <c r="D213" s="18"/>
      <c r="E213" s="18">
        <v>2</v>
      </c>
      <c r="F213" s="18">
        <v>2</v>
      </c>
      <c r="G213" s="18">
        <v>1</v>
      </c>
      <c r="H213" s="18">
        <v>1</v>
      </c>
      <c r="I213" s="18">
        <v>2</v>
      </c>
      <c r="J213" s="18">
        <v>6</v>
      </c>
      <c r="K213" s="18" t="s">
        <v>150</v>
      </c>
      <c r="L213" s="18" t="s">
        <v>187</v>
      </c>
      <c r="M213" s="18" t="s">
        <v>28</v>
      </c>
      <c r="N213" s="18">
        <v>2</v>
      </c>
      <c r="O213" s="18">
        <v>0.09</v>
      </c>
      <c r="P213" s="18" t="s">
        <v>20</v>
      </c>
      <c r="Q213" s="18">
        <v>7.46</v>
      </c>
      <c r="R213" s="18">
        <v>6.4000000000000001E-2</v>
      </c>
      <c r="S213" s="18">
        <v>7.2999999999999995E-2</v>
      </c>
      <c r="T213" s="18"/>
      <c r="U213" s="18">
        <v>15.2</v>
      </c>
    </row>
    <row r="214" spans="1:21" x14ac:dyDescent="0.2">
      <c r="A214" s="19">
        <v>39364</v>
      </c>
      <c r="B214" s="18"/>
      <c r="C214" s="18"/>
      <c r="D214" s="18"/>
      <c r="E214" s="18">
        <v>2</v>
      </c>
      <c r="F214" s="18">
        <v>1</v>
      </c>
      <c r="G214" s="18">
        <v>1</v>
      </c>
      <c r="H214" s="18">
        <v>1</v>
      </c>
      <c r="I214" s="18">
        <v>1</v>
      </c>
      <c r="J214" s="18">
        <v>6</v>
      </c>
      <c r="K214" s="18" t="s">
        <v>155</v>
      </c>
      <c r="L214" s="18" t="s">
        <v>185</v>
      </c>
      <c r="M214" s="18" t="s">
        <v>23</v>
      </c>
      <c r="N214" s="18">
        <v>2</v>
      </c>
      <c r="O214" s="18">
        <v>0.19</v>
      </c>
      <c r="P214" s="18">
        <v>9.2899999999999991</v>
      </c>
      <c r="Q214" s="18">
        <v>7.62</v>
      </c>
      <c r="R214" s="18">
        <v>3.4700000000000002E-2</v>
      </c>
      <c r="S214" s="18">
        <v>6.0999999999999999E-2</v>
      </c>
      <c r="T214" s="18"/>
      <c r="U214" s="18">
        <v>18</v>
      </c>
    </row>
    <row r="215" spans="1:21" x14ac:dyDescent="0.2">
      <c r="A215" s="19">
        <v>39378</v>
      </c>
      <c r="B215" s="18"/>
      <c r="C215" s="18"/>
      <c r="D215" s="18"/>
      <c r="E215" s="18">
        <v>1</v>
      </c>
      <c r="F215" s="18">
        <v>2</v>
      </c>
      <c r="G215" s="18">
        <v>3</v>
      </c>
      <c r="H215" s="18">
        <v>1</v>
      </c>
      <c r="I215" s="18">
        <v>3</v>
      </c>
      <c r="J215" s="18">
        <v>6</v>
      </c>
      <c r="K215" s="18" t="s">
        <v>149</v>
      </c>
      <c r="L215" s="18" t="s">
        <v>162</v>
      </c>
      <c r="M215" s="18" t="s">
        <v>129</v>
      </c>
      <c r="N215" s="18">
        <v>2</v>
      </c>
      <c r="O215" s="18">
        <v>0.06</v>
      </c>
      <c r="P215" s="18">
        <v>0.61</v>
      </c>
      <c r="Q215" s="18">
        <v>7.09</v>
      </c>
      <c r="R215" s="18">
        <v>0.19800000000000001</v>
      </c>
      <c r="S215" s="18">
        <v>8.5999999999999993E-2</v>
      </c>
      <c r="T215" s="18"/>
      <c r="U215" s="18">
        <v>9.5</v>
      </c>
    </row>
    <row r="216" spans="1:21" x14ac:dyDescent="0.2">
      <c r="A216" s="19">
        <v>39392</v>
      </c>
      <c r="B216" s="18"/>
      <c r="C216" s="18"/>
      <c r="D216" s="18"/>
      <c r="E216" s="18">
        <v>4</v>
      </c>
      <c r="F216" s="18">
        <v>1</v>
      </c>
      <c r="G216" s="18">
        <v>3</v>
      </c>
      <c r="H216" s="18">
        <v>3</v>
      </c>
      <c r="I216" s="18">
        <v>1</v>
      </c>
      <c r="J216" s="18" t="s">
        <v>20</v>
      </c>
      <c r="K216" s="18" t="s">
        <v>163</v>
      </c>
      <c r="L216" s="18" t="s">
        <v>156</v>
      </c>
      <c r="M216" s="18" t="s">
        <v>29</v>
      </c>
      <c r="N216" s="18">
        <v>2</v>
      </c>
      <c r="O216" s="18">
        <v>0.13</v>
      </c>
      <c r="P216" s="18">
        <v>7.27</v>
      </c>
      <c r="Q216" s="18">
        <v>73.56</v>
      </c>
      <c r="R216" s="18">
        <v>0.15</v>
      </c>
      <c r="S216" s="18" t="s">
        <v>20</v>
      </c>
      <c r="T216" s="18"/>
      <c r="U216" s="18">
        <v>6.1</v>
      </c>
    </row>
    <row r="217" spans="1:21" x14ac:dyDescent="0.2">
      <c r="A217" s="19">
        <v>39405</v>
      </c>
      <c r="B217" s="18"/>
      <c r="C217" s="18"/>
      <c r="D217" s="18"/>
      <c r="E217" s="18">
        <v>1</v>
      </c>
      <c r="F217" s="18">
        <v>2</v>
      </c>
      <c r="G217" s="18">
        <v>3</v>
      </c>
      <c r="H217" s="18">
        <v>3</v>
      </c>
      <c r="I217" s="18">
        <v>2</v>
      </c>
      <c r="J217" s="18">
        <v>2</v>
      </c>
      <c r="K217" s="18" t="s">
        <v>156</v>
      </c>
      <c r="L217" s="18" t="s">
        <v>156</v>
      </c>
      <c r="M217" s="18" t="s">
        <v>23</v>
      </c>
      <c r="N217" s="18">
        <v>2</v>
      </c>
      <c r="O217" s="18">
        <v>0.08</v>
      </c>
      <c r="P217" s="18">
        <v>10.15</v>
      </c>
      <c r="Q217" s="18">
        <v>6.07</v>
      </c>
      <c r="R217" s="18">
        <v>1.1299999999999999E-2</v>
      </c>
      <c r="S217" s="18">
        <v>4.2000000000000003E-2</v>
      </c>
      <c r="T217" s="18"/>
      <c r="U217" s="18">
        <v>26.4</v>
      </c>
    </row>
    <row r="218" spans="1:21" x14ac:dyDescent="0.2">
      <c r="A218" s="19">
        <v>39420</v>
      </c>
      <c r="B218" s="18"/>
      <c r="C218" s="18"/>
      <c r="D218" s="18"/>
      <c r="E218" s="18">
        <v>1</v>
      </c>
      <c r="F218" s="18">
        <v>2</v>
      </c>
      <c r="G218" s="18">
        <v>1</v>
      </c>
      <c r="H218" s="18">
        <v>1</v>
      </c>
      <c r="I218" s="18">
        <v>1</v>
      </c>
      <c r="J218" s="18">
        <v>6</v>
      </c>
      <c r="K218" s="18" t="s">
        <v>253</v>
      </c>
      <c r="L218" s="18" t="s">
        <v>192</v>
      </c>
      <c r="M218" s="18" t="s">
        <v>51</v>
      </c>
      <c r="N218" s="18">
        <v>2</v>
      </c>
      <c r="O218" s="18">
        <v>7.0000000000000007E-2</v>
      </c>
      <c r="P218" s="18">
        <v>10.39</v>
      </c>
      <c r="Q218" s="18">
        <v>6.46</v>
      </c>
      <c r="R218" s="18">
        <v>3.4299999999999997E-2</v>
      </c>
      <c r="S218" s="18">
        <v>5.7000000000000002E-2</v>
      </c>
      <c r="T218" s="18"/>
      <c r="U218" s="18">
        <v>39.700000000000003</v>
      </c>
    </row>
    <row r="219" spans="1:21" x14ac:dyDescent="0.2">
      <c r="A219" s="19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</row>
    <row r="220" spans="1:21" x14ac:dyDescent="0.2">
      <c r="A220" s="6"/>
      <c r="Q220" s="35">
        <f>AVERAGE(Q200:Q218)</f>
        <v>11.116470588235293</v>
      </c>
      <c r="R220" s="35">
        <f>AVERAGE(R200:R218)</f>
        <v>2.7762529411764705</v>
      </c>
      <c r="S220" s="35">
        <f>AVERAGE(S200:S218)</f>
        <v>0.14093749999999997</v>
      </c>
      <c r="T220" s="35"/>
      <c r="U220" s="35">
        <f>AVERAGE(U200:U218)</f>
        <v>15.44705882352941</v>
      </c>
    </row>
    <row r="221" spans="1:21" x14ac:dyDescent="0.2">
      <c r="A221" s="6"/>
    </row>
    <row r="222" spans="1:21" x14ac:dyDescent="0.2">
      <c r="A222" s="17">
        <v>39168</v>
      </c>
      <c r="B222" s="18" t="s">
        <v>54</v>
      </c>
      <c r="C222" s="18" t="s">
        <v>55</v>
      </c>
      <c r="D222" s="18" t="s">
        <v>56</v>
      </c>
      <c r="E222" s="18" t="s">
        <v>20</v>
      </c>
      <c r="F222" s="18">
        <v>1</v>
      </c>
      <c r="G222" s="18">
        <v>1</v>
      </c>
      <c r="H222" s="18">
        <v>3</v>
      </c>
      <c r="I222" s="18">
        <v>3</v>
      </c>
      <c r="J222" s="18">
        <v>6</v>
      </c>
      <c r="K222" s="18" t="s">
        <v>142</v>
      </c>
      <c r="L222" s="18" t="s">
        <v>153</v>
      </c>
      <c r="M222" s="18" t="s">
        <v>28</v>
      </c>
      <c r="N222" s="18">
        <v>1</v>
      </c>
      <c r="O222" s="18">
        <v>7.0000000000000007E-2</v>
      </c>
      <c r="P222" s="18">
        <v>11.24</v>
      </c>
      <c r="Q222" s="18">
        <v>6.06</v>
      </c>
      <c r="R222" s="18">
        <v>8.1</v>
      </c>
      <c r="S222" s="18">
        <v>0.23300000000000001</v>
      </c>
      <c r="T222" s="18"/>
      <c r="U222" s="18">
        <v>3.6</v>
      </c>
    </row>
    <row r="223" spans="1:21" x14ac:dyDescent="0.2">
      <c r="A223" s="17">
        <v>39182</v>
      </c>
      <c r="B223" s="18"/>
      <c r="C223" s="18"/>
      <c r="D223" s="18"/>
      <c r="E223" s="18">
        <v>5</v>
      </c>
      <c r="F223" s="18">
        <v>1</v>
      </c>
      <c r="G223" s="18">
        <v>1</v>
      </c>
      <c r="H223" s="18">
        <v>1</v>
      </c>
      <c r="I223" s="18">
        <v>2</v>
      </c>
      <c r="J223" s="18">
        <v>2</v>
      </c>
      <c r="K223" s="18" t="s">
        <v>156</v>
      </c>
      <c r="L223" s="18" t="s">
        <v>95</v>
      </c>
      <c r="M223" s="18" t="s">
        <v>21</v>
      </c>
      <c r="N223" s="18">
        <v>2</v>
      </c>
      <c r="O223" s="18">
        <v>0.08</v>
      </c>
      <c r="P223" s="18">
        <v>10.93</v>
      </c>
      <c r="Q223" s="18">
        <v>5.37</v>
      </c>
      <c r="R223" s="18">
        <v>11.6</v>
      </c>
      <c r="S223" s="18">
        <v>5.5E-2</v>
      </c>
      <c r="T223" s="18"/>
      <c r="U223" s="18">
        <v>3.6</v>
      </c>
    </row>
    <row r="224" spans="1:21" x14ac:dyDescent="0.2">
      <c r="A224" s="17">
        <v>39196</v>
      </c>
      <c r="B224" s="18"/>
      <c r="C224" s="18"/>
      <c r="D224" s="18"/>
      <c r="E224" s="18">
        <v>5</v>
      </c>
      <c r="F224" s="18">
        <v>1</v>
      </c>
      <c r="G224" s="18">
        <v>3</v>
      </c>
      <c r="H224" s="18">
        <v>1</v>
      </c>
      <c r="I224" s="18">
        <v>1</v>
      </c>
      <c r="J224" s="18" t="s">
        <v>20</v>
      </c>
      <c r="K224" s="18" t="s">
        <v>20</v>
      </c>
      <c r="L224" s="18" t="s">
        <v>147</v>
      </c>
      <c r="M224" s="18" t="s">
        <v>97</v>
      </c>
      <c r="N224" s="18">
        <v>1</v>
      </c>
      <c r="O224" s="18">
        <v>7.0000000000000007E-2</v>
      </c>
      <c r="P224" s="18" t="s">
        <v>20</v>
      </c>
      <c r="Q224" s="18">
        <v>6.14</v>
      </c>
      <c r="R224" s="18">
        <v>6.88</v>
      </c>
      <c r="S224" s="18">
        <v>0.13200000000000001</v>
      </c>
      <c r="T224" s="18"/>
      <c r="U224" s="18">
        <v>5.2</v>
      </c>
    </row>
    <row r="225" spans="1:21" x14ac:dyDescent="0.2">
      <c r="A225" s="17">
        <v>39210</v>
      </c>
      <c r="B225" s="18"/>
      <c r="C225" s="18"/>
      <c r="D225" s="18"/>
      <c r="E225" s="18">
        <v>5</v>
      </c>
      <c r="F225" s="18">
        <v>1</v>
      </c>
      <c r="G225" s="18">
        <v>3</v>
      </c>
      <c r="H225" s="18">
        <v>1</v>
      </c>
      <c r="I225" s="18">
        <v>2</v>
      </c>
      <c r="J225" s="18">
        <v>3</v>
      </c>
      <c r="K225" s="18" t="s">
        <v>185</v>
      </c>
      <c r="L225" s="18" t="s">
        <v>143</v>
      </c>
      <c r="M225" s="18" t="s">
        <v>22</v>
      </c>
      <c r="N225" s="18">
        <v>2</v>
      </c>
      <c r="O225" s="18">
        <v>7.0000000000000007E-2</v>
      </c>
      <c r="P225" s="18">
        <v>8.44</v>
      </c>
      <c r="Q225" s="18">
        <v>6.28</v>
      </c>
      <c r="R225" s="18">
        <v>7.51</v>
      </c>
      <c r="S225" s="18">
        <v>0.20899999999999999</v>
      </c>
      <c r="T225" s="18"/>
      <c r="U225" s="18">
        <v>2.1</v>
      </c>
    </row>
    <row r="226" spans="1:21" x14ac:dyDescent="0.2">
      <c r="A226" s="17">
        <v>39224</v>
      </c>
      <c r="B226" s="18"/>
      <c r="C226" s="18"/>
      <c r="D226" s="18"/>
      <c r="E226" s="18">
        <v>5</v>
      </c>
      <c r="F226" s="18">
        <v>1</v>
      </c>
      <c r="G226" s="18">
        <v>1</v>
      </c>
      <c r="H226" s="18">
        <v>1</v>
      </c>
      <c r="I226" s="18">
        <v>1</v>
      </c>
      <c r="J226" s="18" t="s">
        <v>20</v>
      </c>
      <c r="K226" s="18" t="s">
        <v>185</v>
      </c>
      <c r="L226" s="18" t="s">
        <v>143</v>
      </c>
      <c r="M226" s="18" t="s">
        <v>100</v>
      </c>
      <c r="N226" s="18">
        <v>2</v>
      </c>
      <c r="O226" s="18">
        <v>0.15</v>
      </c>
      <c r="P226" s="18">
        <v>8.09</v>
      </c>
      <c r="Q226" s="18">
        <v>6.58</v>
      </c>
      <c r="R226" s="18">
        <v>6.11</v>
      </c>
      <c r="S226" s="18">
        <v>0.32</v>
      </c>
      <c r="T226" s="18"/>
      <c r="U226" s="18">
        <v>1</v>
      </c>
    </row>
    <row r="227" spans="1:21" x14ac:dyDescent="0.2">
      <c r="A227" s="17">
        <v>39238</v>
      </c>
      <c r="B227" s="18"/>
      <c r="C227" s="18"/>
      <c r="D227" s="18"/>
      <c r="E227" s="18">
        <v>5</v>
      </c>
      <c r="F227" s="18">
        <v>1</v>
      </c>
      <c r="G227" s="18">
        <v>1</v>
      </c>
      <c r="H227" s="18">
        <v>5</v>
      </c>
      <c r="I227" s="18">
        <v>3</v>
      </c>
      <c r="J227" s="18">
        <v>6</v>
      </c>
      <c r="K227" s="18" t="s">
        <v>140</v>
      </c>
      <c r="L227" s="18" t="s">
        <v>157</v>
      </c>
      <c r="M227" s="18" t="s">
        <v>29</v>
      </c>
      <c r="N227" s="18">
        <v>2</v>
      </c>
      <c r="O227" s="18">
        <v>0.08</v>
      </c>
      <c r="P227" s="18">
        <v>6.95</v>
      </c>
      <c r="Q227" s="18">
        <v>6.29</v>
      </c>
      <c r="R227" s="18">
        <v>6.01</v>
      </c>
      <c r="S227" s="18">
        <v>0.29499999999999998</v>
      </c>
      <c r="T227" s="18"/>
      <c r="U227" s="18">
        <v>0.2</v>
      </c>
    </row>
    <row r="228" spans="1:21" x14ac:dyDescent="0.2">
      <c r="A228" s="17">
        <v>39252</v>
      </c>
      <c r="B228" s="18"/>
      <c r="C228" s="18"/>
      <c r="D228" s="18"/>
      <c r="E228" s="18">
        <v>5</v>
      </c>
      <c r="F228" s="18">
        <v>1</v>
      </c>
      <c r="G228" s="18">
        <v>1</v>
      </c>
      <c r="H228" s="18">
        <v>1</v>
      </c>
      <c r="I228" s="18">
        <v>1</v>
      </c>
      <c r="J228" s="18" t="s">
        <v>20</v>
      </c>
      <c r="K228" s="18" t="s">
        <v>209</v>
      </c>
      <c r="L228" s="18" t="s">
        <v>153</v>
      </c>
      <c r="M228" s="18" t="s">
        <v>29</v>
      </c>
      <c r="N228" s="18">
        <v>2</v>
      </c>
      <c r="O228" s="18">
        <v>0.16</v>
      </c>
      <c r="P228" s="18">
        <v>7.85</v>
      </c>
      <c r="Q228" s="18">
        <v>7.32</v>
      </c>
      <c r="R228" s="18">
        <v>4.43</v>
      </c>
      <c r="S228" s="18">
        <v>0.309</v>
      </c>
      <c r="T228" s="18"/>
      <c r="U228" s="18">
        <v>1.6</v>
      </c>
    </row>
    <row r="229" spans="1:21" x14ac:dyDescent="0.2">
      <c r="A229" s="20">
        <v>39268</v>
      </c>
      <c r="B229" s="18"/>
      <c r="C229" s="18"/>
      <c r="D229" s="18"/>
      <c r="E229" s="18">
        <v>5</v>
      </c>
      <c r="F229" s="18" t="s">
        <v>20</v>
      </c>
      <c r="G229" s="18">
        <v>3</v>
      </c>
      <c r="H229" s="18">
        <v>4</v>
      </c>
      <c r="I229" s="18">
        <v>3</v>
      </c>
      <c r="J229" s="18">
        <v>6</v>
      </c>
      <c r="K229" s="18" t="s">
        <v>151</v>
      </c>
      <c r="L229" s="18" t="s">
        <v>157</v>
      </c>
      <c r="M229" s="18" t="s">
        <v>224</v>
      </c>
      <c r="N229" s="18">
        <v>2</v>
      </c>
      <c r="O229" s="18">
        <v>7.0000000000000007E-2</v>
      </c>
      <c r="P229" s="18">
        <v>8.09</v>
      </c>
      <c r="Q229" s="18">
        <v>7.63</v>
      </c>
      <c r="R229" s="18">
        <v>22.2</v>
      </c>
      <c r="S229" s="18">
        <v>0.27600000000000002</v>
      </c>
      <c r="T229" s="18"/>
      <c r="U229" s="18">
        <v>2.4</v>
      </c>
    </row>
    <row r="230" spans="1:21" x14ac:dyDescent="0.2">
      <c r="A230" s="17">
        <v>39282</v>
      </c>
      <c r="B230" s="18"/>
      <c r="C230" s="18"/>
      <c r="D230" s="18"/>
      <c r="E230" s="18"/>
      <c r="F230" s="18" t="s">
        <v>134</v>
      </c>
      <c r="G230" s="18"/>
      <c r="H230" s="18"/>
      <c r="I230" s="18"/>
      <c r="J230" s="18"/>
      <c r="K230" s="18"/>
      <c r="L230" s="18"/>
      <c r="M230" s="18"/>
      <c r="N230" s="18"/>
      <c r="O230" s="18"/>
      <c r="P230" s="18" t="s">
        <v>134</v>
      </c>
      <c r="Q230" s="18"/>
      <c r="R230" s="18"/>
      <c r="S230" s="18"/>
      <c r="T230" s="18"/>
      <c r="U230" s="18"/>
    </row>
    <row r="231" spans="1:21" x14ac:dyDescent="0.2">
      <c r="A231" s="17">
        <v>39294</v>
      </c>
      <c r="B231" s="18"/>
      <c r="C231" s="18"/>
      <c r="D231" s="18"/>
      <c r="E231" s="18">
        <v>5</v>
      </c>
      <c r="F231" s="18">
        <v>1</v>
      </c>
      <c r="G231" s="18">
        <v>1</v>
      </c>
      <c r="H231" s="18">
        <v>6</v>
      </c>
      <c r="I231" s="18">
        <v>1</v>
      </c>
      <c r="J231" s="18" t="s">
        <v>20</v>
      </c>
      <c r="K231" s="18" t="s">
        <v>209</v>
      </c>
      <c r="L231" s="18" t="s">
        <v>161</v>
      </c>
      <c r="M231" s="18" t="s">
        <v>62</v>
      </c>
      <c r="N231" s="18">
        <v>1</v>
      </c>
      <c r="O231" s="18">
        <v>0.06</v>
      </c>
      <c r="P231" s="18">
        <v>7.54</v>
      </c>
      <c r="Q231" s="18">
        <v>6.25</v>
      </c>
      <c r="R231" s="18">
        <v>6.07</v>
      </c>
      <c r="S231" s="18">
        <v>0.34100000000000003</v>
      </c>
      <c r="T231" s="18"/>
      <c r="U231" s="18">
        <v>4.9000000000000004</v>
      </c>
    </row>
    <row r="232" spans="1:21" x14ac:dyDescent="0.2">
      <c r="A232" s="17">
        <v>39308</v>
      </c>
      <c r="B232" s="18"/>
      <c r="C232" s="18"/>
      <c r="D232" s="18"/>
      <c r="E232" s="18">
        <v>5</v>
      </c>
      <c r="F232" s="18" t="s">
        <v>20</v>
      </c>
      <c r="G232" s="18">
        <v>1</v>
      </c>
      <c r="H232" s="18">
        <v>2</v>
      </c>
      <c r="I232" s="18">
        <v>1</v>
      </c>
      <c r="J232" s="18" t="s">
        <v>20</v>
      </c>
      <c r="K232" s="18" t="s">
        <v>151</v>
      </c>
      <c r="L232" s="18" t="s">
        <v>157</v>
      </c>
      <c r="M232" s="18" t="s">
        <v>22</v>
      </c>
      <c r="N232" s="18">
        <v>2</v>
      </c>
      <c r="O232" s="18">
        <v>7.0000000000000007E-2</v>
      </c>
      <c r="P232" s="18">
        <v>8.4600000000000009</v>
      </c>
      <c r="Q232" s="18">
        <v>7.63</v>
      </c>
      <c r="R232" s="18">
        <v>5.75</v>
      </c>
      <c r="S232" s="18">
        <v>0.32800000000000001</v>
      </c>
      <c r="T232" s="18"/>
      <c r="U232" s="18">
        <v>1.3</v>
      </c>
    </row>
    <row r="233" spans="1:21" x14ac:dyDescent="0.2">
      <c r="A233" s="17">
        <v>39322</v>
      </c>
      <c r="B233" s="18"/>
      <c r="C233" s="18"/>
      <c r="D233" s="18"/>
      <c r="E233" s="18">
        <v>5</v>
      </c>
      <c r="F233" s="18">
        <v>1</v>
      </c>
      <c r="G233" s="18">
        <v>1</v>
      </c>
      <c r="H233" s="18">
        <v>1</v>
      </c>
      <c r="I233" s="18">
        <v>1</v>
      </c>
      <c r="J233" s="18" t="s">
        <v>20</v>
      </c>
      <c r="K233" s="18" t="s">
        <v>151</v>
      </c>
      <c r="L233" s="18" t="s">
        <v>157</v>
      </c>
      <c r="M233" s="18" t="s">
        <v>100</v>
      </c>
      <c r="N233" s="18">
        <v>1</v>
      </c>
      <c r="O233" s="18">
        <v>7.0000000000000007E-2</v>
      </c>
      <c r="P233" s="18">
        <v>4.5999999999999996</v>
      </c>
      <c r="Q233" s="18">
        <v>9.32</v>
      </c>
      <c r="R233" s="18">
        <v>5.83</v>
      </c>
      <c r="S233" s="18">
        <v>0.19400000000000001</v>
      </c>
      <c r="T233" s="18"/>
      <c r="U233" s="18">
        <v>1.5</v>
      </c>
    </row>
    <row r="234" spans="1:21" x14ac:dyDescent="0.2">
      <c r="A234" s="17">
        <v>39336</v>
      </c>
      <c r="B234" s="18"/>
      <c r="C234" s="18"/>
      <c r="D234" s="18"/>
      <c r="E234" s="18">
        <v>5</v>
      </c>
      <c r="F234" s="18">
        <v>1</v>
      </c>
      <c r="G234" s="18">
        <v>2</v>
      </c>
      <c r="H234" s="18">
        <v>2</v>
      </c>
      <c r="I234" s="18">
        <v>3</v>
      </c>
      <c r="J234" s="18">
        <v>4</v>
      </c>
      <c r="K234" s="18" t="s">
        <v>209</v>
      </c>
      <c r="L234" s="18" t="s">
        <v>153</v>
      </c>
      <c r="M234" s="18" t="s">
        <v>29</v>
      </c>
      <c r="N234" s="18">
        <v>2</v>
      </c>
      <c r="O234" s="18">
        <v>0.1</v>
      </c>
      <c r="P234" s="18">
        <v>6.94</v>
      </c>
      <c r="Q234" s="18">
        <v>7.99</v>
      </c>
      <c r="R234" s="18">
        <v>4.34</v>
      </c>
      <c r="S234" s="18">
        <v>0.249</v>
      </c>
      <c r="T234" s="18"/>
      <c r="U234" s="18">
        <v>0.9</v>
      </c>
    </row>
    <row r="235" spans="1:21" x14ac:dyDescent="0.2">
      <c r="A235" s="17">
        <v>39350</v>
      </c>
      <c r="B235" s="18"/>
      <c r="C235" s="18"/>
      <c r="D235" s="18"/>
      <c r="E235" s="18">
        <v>5</v>
      </c>
      <c r="F235" s="18">
        <v>1</v>
      </c>
      <c r="G235" s="18">
        <v>1</v>
      </c>
      <c r="H235" s="18">
        <v>1</v>
      </c>
      <c r="I235" s="18">
        <v>1</v>
      </c>
      <c r="J235" s="18" t="s">
        <v>20</v>
      </c>
      <c r="K235" s="18" t="s">
        <v>151</v>
      </c>
      <c r="L235" s="18" t="s">
        <v>143</v>
      </c>
      <c r="M235" s="18" t="s">
        <v>242</v>
      </c>
      <c r="N235" s="18">
        <v>2</v>
      </c>
      <c r="O235" s="18">
        <v>0.3</v>
      </c>
      <c r="P235" s="18" t="s">
        <v>20</v>
      </c>
      <c r="Q235" s="18">
        <v>7.58</v>
      </c>
      <c r="R235" s="18">
        <v>4.59</v>
      </c>
      <c r="S235" s="18">
        <v>0.16600000000000001</v>
      </c>
      <c r="T235" s="18"/>
      <c r="U235" s="18">
        <v>1.4</v>
      </c>
    </row>
    <row r="236" spans="1:21" x14ac:dyDescent="0.2">
      <c r="A236" s="17">
        <v>39364</v>
      </c>
      <c r="B236" s="18"/>
      <c r="C236" s="18"/>
      <c r="D236" s="18"/>
      <c r="E236" s="18">
        <v>5</v>
      </c>
      <c r="F236" s="18">
        <v>1</v>
      </c>
      <c r="G236" s="18">
        <v>1</v>
      </c>
      <c r="H236" s="18">
        <v>1</v>
      </c>
      <c r="I236" s="18">
        <v>1</v>
      </c>
      <c r="J236" s="18" t="s">
        <v>20</v>
      </c>
      <c r="K236" s="18" t="s">
        <v>208</v>
      </c>
      <c r="L236" s="18" t="s">
        <v>147</v>
      </c>
      <c r="M236" s="18" t="s">
        <v>21</v>
      </c>
      <c r="N236" s="18">
        <v>2</v>
      </c>
      <c r="O236" s="18">
        <v>0.44</v>
      </c>
      <c r="P236" s="18">
        <v>7.52</v>
      </c>
      <c r="Q236" s="18">
        <v>7.67</v>
      </c>
      <c r="R236" s="18">
        <v>0.98699999999999999</v>
      </c>
      <c r="S236" s="18">
        <v>0.122</v>
      </c>
      <c r="T236" s="18"/>
      <c r="U236" s="18">
        <v>2</v>
      </c>
    </row>
    <row r="237" spans="1:21" x14ac:dyDescent="0.2">
      <c r="A237" s="17">
        <v>39378</v>
      </c>
      <c r="B237" s="18"/>
      <c r="C237" s="18"/>
      <c r="D237" s="18"/>
      <c r="E237" s="18">
        <v>5</v>
      </c>
      <c r="F237" s="18">
        <v>1</v>
      </c>
      <c r="G237" s="18">
        <v>2</v>
      </c>
      <c r="H237" s="18">
        <v>1</v>
      </c>
      <c r="I237" s="18"/>
      <c r="J237" s="18">
        <v>6</v>
      </c>
      <c r="K237" s="18" t="s">
        <v>149</v>
      </c>
      <c r="L237" s="18" t="s">
        <v>143</v>
      </c>
      <c r="M237" s="18" t="s">
        <v>100</v>
      </c>
      <c r="N237" s="18">
        <v>2</v>
      </c>
      <c r="O237" s="18">
        <v>0.06</v>
      </c>
      <c r="P237" s="18">
        <v>0.95</v>
      </c>
      <c r="Q237" s="18">
        <v>7.02</v>
      </c>
      <c r="R237" s="18">
        <v>3.38</v>
      </c>
      <c r="S237" s="18" t="s">
        <v>20</v>
      </c>
      <c r="T237" s="18"/>
      <c r="U237" s="18">
        <v>1.3</v>
      </c>
    </row>
    <row r="238" spans="1:21" x14ac:dyDescent="0.2">
      <c r="A238" s="17">
        <v>39392</v>
      </c>
      <c r="B238" s="18"/>
      <c r="C238" s="18"/>
      <c r="D238" s="18"/>
      <c r="E238" s="18">
        <v>5</v>
      </c>
      <c r="F238" s="18">
        <v>1</v>
      </c>
      <c r="G238" s="18">
        <v>4</v>
      </c>
      <c r="H238" s="18">
        <v>3</v>
      </c>
      <c r="I238" s="18">
        <v>1</v>
      </c>
      <c r="J238" s="18" t="s">
        <v>20</v>
      </c>
      <c r="K238" s="18" t="s">
        <v>167</v>
      </c>
      <c r="L238" s="18" t="s">
        <v>168</v>
      </c>
      <c r="M238" s="18" t="s">
        <v>248</v>
      </c>
      <c r="N238" s="18">
        <v>2</v>
      </c>
      <c r="O238" s="18">
        <v>0.08</v>
      </c>
      <c r="P238" s="18">
        <v>20.260000000000002</v>
      </c>
      <c r="Q238" s="18">
        <v>7.33</v>
      </c>
      <c r="R238" s="18">
        <v>1.05</v>
      </c>
      <c r="S238" s="18" t="s">
        <v>20</v>
      </c>
      <c r="T238" s="18"/>
      <c r="U238" s="18">
        <v>1.8</v>
      </c>
    </row>
    <row r="239" spans="1:21" x14ac:dyDescent="0.2">
      <c r="A239" s="17">
        <v>39405</v>
      </c>
      <c r="B239" s="18"/>
      <c r="C239" s="18"/>
      <c r="D239" s="18"/>
      <c r="E239" s="18">
        <v>5</v>
      </c>
      <c r="F239" s="18">
        <v>1</v>
      </c>
      <c r="G239" s="18">
        <v>3</v>
      </c>
      <c r="H239" s="18">
        <v>3</v>
      </c>
      <c r="I239" s="18">
        <v>1</v>
      </c>
      <c r="J239" s="18" t="s">
        <v>20</v>
      </c>
      <c r="K239" s="18" t="s">
        <v>152</v>
      </c>
      <c r="L239" s="18" t="s">
        <v>156</v>
      </c>
      <c r="M239" s="18" t="s">
        <v>29</v>
      </c>
      <c r="N239" s="18">
        <v>1</v>
      </c>
      <c r="O239" s="18">
        <v>7.0000000000000007E-2</v>
      </c>
      <c r="P239" s="18">
        <v>7.43</v>
      </c>
      <c r="Q239" s="18">
        <v>5.95</v>
      </c>
      <c r="R239" s="18">
        <v>6.1999999999999998E-3</v>
      </c>
      <c r="S239" s="18">
        <v>0.223</v>
      </c>
      <c r="T239" s="18"/>
      <c r="U239" s="18">
        <v>3.4</v>
      </c>
    </row>
    <row r="240" spans="1:21" x14ac:dyDescent="0.2">
      <c r="A240" s="17">
        <v>39420</v>
      </c>
      <c r="B240" s="18"/>
      <c r="C240" s="18"/>
      <c r="D240" s="18"/>
      <c r="E240" s="18">
        <v>5</v>
      </c>
      <c r="F240" s="18">
        <v>1</v>
      </c>
      <c r="G240" s="18">
        <v>1</v>
      </c>
      <c r="H240" s="18">
        <v>3</v>
      </c>
      <c r="I240" s="18">
        <v>1</v>
      </c>
      <c r="J240" s="18" t="s">
        <v>20</v>
      </c>
      <c r="K240" s="18" t="s">
        <v>253</v>
      </c>
      <c r="L240" s="18" t="s">
        <v>171</v>
      </c>
      <c r="M240" s="18" t="s">
        <v>32</v>
      </c>
      <c r="N240" s="18">
        <v>2</v>
      </c>
      <c r="O240" s="18">
        <v>0.06</v>
      </c>
      <c r="P240" s="18">
        <v>8.1999999999999993</v>
      </c>
      <c r="Q240" s="18">
        <v>6.62</v>
      </c>
      <c r="R240" s="18">
        <v>1.8800000000000001E-2</v>
      </c>
      <c r="S240" s="18">
        <v>0.13500000000000001</v>
      </c>
      <c r="T240" s="18"/>
      <c r="U240" s="18">
        <v>1.1000000000000001</v>
      </c>
    </row>
    <row r="241" spans="1:21" x14ac:dyDescent="0.2">
      <c r="A241" s="6"/>
    </row>
    <row r="242" spans="1:21" x14ac:dyDescent="0.2">
      <c r="A242" s="6"/>
      <c r="Q242" s="35">
        <f>AVERAGE(Q222:Q240)</f>
        <v>6.9461111111111116</v>
      </c>
      <c r="R242" s="35">
        <f>AVERAGE(R222:R240)</f>
        <v>5.8256666666666668</v>
      </c>
      <c r="S242" s="35">
        <f>AVERAGE(S222:S240)</f>
        <v>0.22418749999999998</v>
      </c>
      <c r="T242" s="35"/>
      <c r="U242" s="35">
        <f>AVERAGE(U222:U240)</f>
        <v>2.1833333333333331</v>
      </c>
    </row>
    <row r="243" spans="1:21" x14ac:dyDescent="0.2">
      <c r="A243" s="6"/>
    </row>
    <row r="244" spans="1:21" x14ac:dyDescent="0.2">
      <c r="A244" s="17">
        <v>39168</v>
      </c>
      <c r="B244" s="18" t="s">
        <v>57</v>
      </c>
      <c r="C244" s="18" t="s">
        <v>58</v>
      </c>
      <c r="D244" s="18"/>
      <c r="E244" s="18"/>
      <c r="F244" s="18" t="s">
        <v>134</v>
      </c>
      <c r="G244" s="18"/>
      <c r="H244" s="18"/>
      <c r="I244" s="18"/>
      <c r="J244" s="18"/>
      <c r="K244" s="18"/>
      <c r="L244" s="18"/>
      <c r="M244" s="18"/>
      <c r="N244" s="18"/>
      <c r="P244" s="18" t="s">
        <v>134</v>
      </c>
      <c r="Q244" s="18"/>
      <c r="R244" s="18"/>
      <c r="S244" s="18"/>
      <c r="T244" s="18"/>
      <c r="U244" s="18"/>
    </row>
    <row r="245" spans="1:21" x14ac:dyDescent="0.2">
      <c r="A245" s="17">
        <v>39182</v>
      </c>
      <c r="B245" s="18"/>
      <c r="C245" s="18"/>
      <c r="D245" s="18"/>
      <c r="E245" s="18"/>
      <c r="F245" s="18" t="s">
        <v>134</v>
      </c>
      <c r="G245" s="18"/>
      <c r="H245" s="18"/>
      <c r="I245" s="18"/>
      <c r="J245" s="18"/>
      <c r="K245" s="18"/>
      <c r="L245" s="18"/>
      <c r="M245" s="18"/>
      <c r="N245" s="18"/>
      <c r="P245" s="18" t="s">
        <v>134</v>
      </c>
      <c r="Q245" s="18"/>
      <c r="R245" s="18"/>
      <c r="S245" s="18"/>
      <c r="T245" s="18"/>
      <c r="U245" s="18"/>
    </row>
    <row r="246" spans="1:21" x14ac:dyDescent="0.2">
      <c r="A246" s="17">
        <v>39196</v>
      </c>
      <c r="B246" s="18"/>
      <c r="C246" s="18"/>
      <c r="D246" s="18" t="s">
        <v>216</v>
      </c>
      <c r="E246" s="18">
        <v>5</v>
      </c>
      <c r="F246" s="18">
        <v>1</v>
      </c>
      <c r="G246" s="18">
        <v>2</v>
      </c>
      <c r="H246" s="18">
        <v>1</v>
      </c>
      <c r="I246" s="18">
        <v>2</v>
      </c>
      <c r="J246" s="18">
        <v>6</v>
      </c>
      <c r="K246" s="18" t="s">
        <v>150</v>
      </c>
      <c r="L246" s="18" t="s">
        <v>162</v>
      </c>
      <c r="M246" s="18" t="s">
        <v>51</v>
      </c>
      <c r="N246" s="18">
        <v>1</v>
      </c>
      <c r="O246" s="18">
        <v>0.06</v>
      </c>
      <c r="P246" s="18">
        <v>8.56</v>
      </c>
      <c r="Q246" s="18">
        <v>6.41</v>
      </c>
      <c r="R246" s="18">
        <v>4.9400000000000004</v>
      </c>
      <c r="S246" s="18">
        <v>0.1</v>
      </c>
      <c r="T246" s="18"/>
      <c r="U246" s="18">
        <v>10</v>
      </c>
    </row>
    <row r="247" spans="1:21" x14ac:dyDescent="0.2">
      <c r="A247" s="17">
        <v>39210</v>
      </c>
      <c r="B247" s="18"/>
      <c r="C247" s="18"/>
      <c r="D247" s="18"/>
      <c r="E247" s="18">
        <v>5</v>
      </c>
      <c r="F247" s="18">
        <v>2</v>
      </c>
      <c r="G247" s="18">
        <v>2</v>
      </c>
      <c r="H247" s="18">
        <v>1</v>
      </c>
      <c r="I247" s="18">
        <v>3</v>
      </c>
      <c r="J247" s="18">
        <v>4</v>
      </c>
      <c r="K247" s="18" t="s">
        <v>187</v>
      </c>
      <c r="L247" s="18" t="s">
        <v>20</v>
      </c>
      <c r="M247" s="18" t="s">
        <v>21</v>
      </c>
      <c r="N247" s="18">
        <v>2</v>
      </c>
      <c r="O247" s="18">
        <v>7.0000000000000007E-2</v>
      </c>
      <c r="P247" s="18">
        <v>11.18</v>
      </c>
      <c r="Q247" s="18">
        <v>6.63</v>
      </c>
      <c r="R247" s="18">
        <v>3.94</v>
      </c>
      <c r="S247" s="18">
        <v>0.26300000000000001</v>
      </c>
      <c r="T247" s="18"/>
      <c r="U247" s="18">
        <v>5.7</v>
      </c>
    </row>
    <row r="248" spans="1:21" x14ac:dyDescent="0.2">
      <c r="A248" s="17">
        <v>39224</v>
      </c>
      <c r="B248" s="18"/>
      <c r="C248" s="18"/>
      <c r="D248" s="18"/>
      <c r="E248" s="18">
        <v>5</v>
      </c>
      <c r="F248" s="18">
        <v>2</v>
      </c>
      <c r="G248" s="18">
        <v>2</v>
      </c>
      <c r="H248" s="18">
        <v>1</v>
      </c>
      <c r="I248" s="18">
        <v>3</v>
      </c>
      <c r="J248" s="18">
        <v>5</v>
      </c>
      <c r="K248" s="18" t="s">
        <v>162</v>
      </c>
      <c r="L248" s="18" t="s">
        <v>169</v>
      </c>
      <c r="M248" s="18" t="s">
        <v>23</v>
      </c>
      <c r="N248" s="18">
        <v>2</v>
      </c>
      <c r="O248" s="18">
        <v>7.0000000000000007E-2</v>
      </c>
      <c r="P248" s="18">
        <v>10.16</v>
      </c>
      <c r="Q248" s="18">
        <v>7.2</v>
      </c>
      <c r="R248" s="18">
        <v>3.55</v>
      </c>
      <c r="S248" s="18">
        <v>0.20100000000000001</v>
      </c>
      <c r="T248" s="18"/>
      <c r="U248" s="18">
        <v>15.8</v>
      </c>
    </row>
    <row r="249" spans="1:21" x14ac:dyDescent="0.2">
      <c r="A249" s="17">
        <v>39238</v>
      </c>
      <c r="B249" s="18"/>
      <c r="C249" s="18"/>
      <c r="D249" s="18"/>
      <c r="E249" s="18">
        <v>5</v>
      </c>
      <c r="F249" s="18">
        <v>2</v>
      </c>
      <c r="G249" s="18">
        <v>1</v>
      </c>
      <c r="H249" s="18">
        <v>4</v>
      </c>
      <c r="I249" s="18">
        <v>2</v>
      </c>
      <c r="J249" s="18">
        <v>7</v>
      </c>
      <c r="K249" s="18" t="s">
        <v>185</v>
      </c>
      <c r="L249" s="18" t="s">
        <v>169</v>
      </c>
      <c r="M249" s="18" t="s">
        <v>97</v>
      </c>
      <c r="N249" s="18">
        <v>2</v>
      </c>
      <c r="O249" s="18">
        <v>0.08</v>
      </c>
      <c r="P249" s="18">
        <v>6.05</v>
      </c>
      <c r="Q249" s="18">
        <v>6.33</v>
      </c>
      <c r="R249" s="18">
        <v>2.23</v>
      </c>
      <c r="S249" s="18">
        <v>0.252</v>
      </c>
      <c r="T249" s="18"/>
      <c r="U249" s="18">
        <v>3</v>
      </c>
    </row>
    <row r="250" spans="1:21" x14ac:dyDescent="0.2">
      <c r="A250" s="17">
        <v>39252</v>
      </c>
      <c r="B250" s="18"/>
      <c r="C250" s="18"/>
      <c r="D250" s="18"/>
      <c r="E250" s="18">
        <v>5</v>
      </c>
      <c r="F250" s="18">
        <v>2</v>
      </c>
      <c r="G250" s="18">
        <v>1</v>
      </c>
      <c r="H250" s="18">
        <v>1</v>
      </c>
      <c r="I250" s="18">
        <v>3</v>
      </c>
      <c r="J250" s="18">
        <v>5</v>
      </c>
      <c r="K250" s="18" t="s">
        <v>151</v>
      </c>
      <c r="L250" s="18" t="s">
        <v>142</v>
      </c>
      <c r="M250" s="18" t="s">
        <v>23</v>
      </c>
      <c r="N250" s="18">
        <v>2</v>
      </c>
      <c r="O250" s="18">
        <v>0.08</v>
      </c>
      <c r="P250" s="18">
        <v>11.55</v>
      </c>
      <c r="Q250" s="18">
        <v>7.95</v>
      </c>
      <c r="R250" s="18">
        <v>2.38</v>
      </c>
      <c r="S250" s="18">
        <v>0.22500000000000001</v>
      </c>
      <c r="T250" s="18"/>
      <c r="U250" s="18">
        <v>13</v>
      </c>
    </row>
    <row r="251" spans="1:21" x14ac:dyDescent="0.2">
      <c r="A251" s="17">
        <v>39268</v>
      </c>
      <c r="B251" s="18"/>
      <c r="C251" s="18"/>
      <c r="D251" s="18"/>
      <c r="E251" s="18">
        <v>5</v>
      </c>
      <c r="F251" s="18">
        <v>2</v>
      </c>
      <c r="G251" s="18">
        <v>2</v>
      </c>
      <c r="H251" s="18">
        <v>1</v>
      </c>
      <c r="I251" s="18">
        <v>2</v>
      </c>
      <c r="J251" s="18">
        <v>4</v>
      </c>
      <c r="K251" s="18" t="s">
        <v>150</v>
      </c>
      <c r="L251" s="18" t="s">
        <v>187</v>
      </c>
      <c r="M251" s="18" t="s">
        <v>106</v>
      </c>
      <c r="N251" s="18">
        <v>2</v>
      </c>
      <c r="O251" s="18">
        <v>0.08</v>
      </c>
      <c r="P251" s="18">
        <v>9.9700000000000006</v>
      </c>
      <c r="Q251" s="18">
        <v>7.44</v>
      </c>
      <c r="R251" s="18">
        <v>15.9</v>
      </c>
      <c r="S251" s="18">
        <v>0.112</v>
      </c>
      <c r="T251" s="18"/>
      <c r="U251" s="18">
        <v>12.9</v>
      </c>
    </row>
    <row r="252" spans="1:21" x14ac:dyDescent="0.2">
      <c r="A252" s="17">
        <v>39282</v>
      </c>
      <c r="B252" s="18"/>
      <c r="C252" s="18"/>
      <c r="D252" s="18"/>
      <c r="E252" s="18">
        <v>5</v>
      </c>
      <c r="F252" s="18">
        <v>1</v>
      </c>
      <c r="G252" s="18">
        <v>1</v>
      </c>
      <c r="H252" s="18">
        <v>1</v>
      </c>
      <c r="I252" s="18">
        <v>2</v>
      </c>
      <c r="J252" s="18">
        <v>8</v>
      </c>
      <c r="K252" s="18" t="s">
        <v>209</v>
      </c>
      <c r="L252" s="18" t="s">
        <v>150</v>
      </c>
      <c r="M252" s="18" t="s">
        <v>23</v>
      </c>
      <c r="N252" s="18">
        <v>2</v>
      </c>
      <c r="O252" s="18">
        <v>0.08</v>
      </c>
      <c r="P252" s="18">
        <v>10.53</v>
      </c>
      <c r="Q252" s="18">
        <v>8.17</v>
      </c>
      <c r="R252" s="18" t="s">
        <v>20</v>
      </c>
      <c r="S252" s="18">
        <v>0.317</v>
      </c>
      <c r="T252" s="18"/>
      <c r="U252" s="18">
        <v>6.9</v>
      </c>
    </row>
    <row r="253" spans="1:21" x14ac:dyDescent="0.2">
      <c r="A253" s="17">
        <v>39294</v>
      </c>
      <c r="B253" s="18"/>
      <c r="C253" s="18"/>
      <c r="D253" s="18"/>
      <c r="E253" s="18">
        <v>5</v>
      </c>
      <c r="F253" s="18">
        <v>1</v>
      </c>
      <c r="G253" s="18">
        <v>3</v>
      </c>
      <c r="H253" s="18">
        <v>5</v>
      </c>
      <c r="I253" s="18">
        <v>2</v>
      </c>
      <c r="J253" s="18">
        <v>7</v>
      </c>
      <c r="K253" s="18" t="s">
        <v>208</v>
      </c>
      <c r="L253" s="18" t="s">
        <v>20</v>
      </c>
      <c r="M253" s="18" t="s">
        <v>23</v>
      </c>
      <c r="N253" s="18">
        <v>2</v>
      </c>
      <c r="O253" s="18">
        <v>0.06</v>
      </c>
      <c r="P253" s="18">
        <v>9.3000000000000007</v>
      </c>
      <c r="Q253" s="18">
        <v>6.48</v>
      </c>
      <c r="R253" s="18">
        <v>0.32400000000000001</v>
      </c>
      <c r="S253" s="18">
        <v>0.16</v>
      </c>
      <c r="T253" s="18"/>
      <c r="U253" s="18">
        <v>7.8</v>
      </c>
    </row>
    <row r="254" spans="1:21" x14ac:dyDescent="0.2">
      <c r="A254" s="17">
        <v>39308</v>
      </c>
      <c r="B254" s="18"/>
      <c r="C254" s="18"/>
      <c r="D254" s="18"/>
      <c r="E254" s="18">
        <v>5</v>
      </c>
      <c r="F254" s="18">
        <v>1</v>
      </c>
      <c r="G254" s="18">
        <v>1</v>
      </c>
      <c r="H254" s="18">
        <v>3</v>
      </c>
      <c r="I254" s="18">
        <v>1</v>
      </c>
      <c r="J254" s="18" t="s">
        <v>20</v>
      </c>
      <c r="K254" s="18" t="s">
        <v>151</v>
      </c>
      <c r="L254" s="18" t="s">
        <v>142</v>
      </c>
      <c r="M254" s="18" t="s">
        <v>51</v>
      </c>
      <c r="N254" s="18">
        <v>2</v>
      </c>
      <c r="O254" s="18">
        <v>7.0000000000000007E-2</v>
      </c>
      <c r="P254" s="18">
        <v>8.73</v>
      </c>
      <c r="Q254" s="18">
        <v>7.47</v>
      </c>
      <c r="R254" s="18">
        <v>0.33500000000000002</v>
      </c>
      <c r="S254" s="18">
        <v>0.184</v>
      </c>
      <c r="T254" s="18"/>
      <c r="U254" s="18">
        <v>6.5</v>
      </c>
    </row>
    <row r="255" spans="1:21" x14ac:dyDescent="0.2">
      <c r="A255" s="19">
        <v>39322</v>
      </c>
      <c r="B255" s="18"/>
      <c r="C255" s="18"/>
      <c r="D255" s="18"/>
      <c r="E255" s="18">
        <v>5</v>
      </c>
      <c r="F255" s="18">
        <v>1</v>
      </c>
      <c r="G255" s="18">
        <v>1</v>
      </c>
      <c r="H255" s="18">
        <v>1</v>
      </c>
      <c r="I255" s="18">
        <v>2</v>
      </c>
      <c r="J255" s="18">
        <v>5</v>
      </c>
      <c r="K255" s="18" t="s">
        <v>149</v>
      </c>
      <c r="L255" s="18" t="s">
        <v>142</v>
      </c>
      <c r="M255" s="18" t="s">
        <v>51</v>
      </c>
      <c r="N255" s="18">
        <v>2</v>
      </c>
      <c r="O255" s="18">
        <v>7.0000000000000007E-2</v>
      </c>
      <c r="P255" s="18">
        <v>10.54</v>
      </c>
      <c r="Q255" s="18">
        <v>10.49</v>
      </c>
      <c r="R255" s="18">
        <v>0.30599999999999999</v>
      </c>
      <c r="S255" s="18">
        <v>5.2999999999999999E-2</v>
      </c>
      <c r="T255" s="18"/>
      <c r="U255" s="18">
        <v>7.4</v>
      </c>
    </row>
    <row r="256" spans="1:21" x14ac:dyDescent="0.2">
      <c r="A256" s="19">
        <v>39336</v>
      </c>
      <c r="B256" s="18"/>
      <c r="C256" s="18"/>
      <c r="D256" s="18"/>
      <c r="E256" s="18">
        <v>5</v>
      </c>
      <c r="F256" s="18">
        <v>2</v>
      </c>
      <c r="G256" s="18">
        <v>3</v>
      </c>
      <c r="H256" s="18">
        <v>4</v>
      </c>
      <c r="I256" s="18">
        <v>2</v>
      </c>
      <c r="J256" s="18">
        <v>7</v>
      </c>
      <c r="K256" s="18" t="s">
        <v>140</v>
      </c>
      <c r="L256" s="18" t="s">
        <v>142</v>
      </c>
      <c r="M256" s="18" t="s">
        <v>31</v>
      </c>
      <c r="N256" s="18">
        <v>2</v>
      </c>
      <c r="O256" s="18">
        <v>0.04</v>
      </c>
      <c r="P256" s="18">
        <v>9.9</v>
      </c>
      <c r="Q256" s="18">
        <v>7.49</v>
      </c>
      <c r="R256" s="18">
        <v>0.20499999999999999</v>
      </c>
      <c r="S256" s="18">
        <v>8.5999999999999993E-2</v>
      </c>
      <c r="T256" s="18"/>
      <c r="U256" s="18">
        <v>10.9</v>
      </c>
    </row>
    <row r="257" spans="1:21" x14ac:dyDescent="0.2">
      <c r="A257" s="19">
        <v>39350</v>
      </c>
      <c r="B257" s="18"/>
      <c r="C257" s="18"/>
      <c r="D257" s="18"/>
      <c r="E257" s="18">
        <v>2</v>
      </c>
      <c r="F257" s="18">
        <v>2</v>
      </c>
      <c r="G257" s="18">
        <v>1</v>
      </c>
      <c r="H257" s="18">
        <v>1</v>
      </c>
      <c r="I257" s="18">
        <v>1</v>
      </c>
      <c r="J257" s="18" t="s">
        <v>20</v>
      </c>
      <c r="K257" s="18" t="s">
        <v>209</v>
      </c>
      <c r="L257" s="18" t="s">
        <v>185</v>
      </c>
      <c r="M257" s="18" t="s">
        <v>20</v>
      </c>
      <c r="N257" s="18">
        <v>1</v>
      </c>
      <c r="O257" s="18">
        <v>7.0000000000000007E-2</v>
      </c>
      <c r="P257" s="18" t="s">
        <v>20</v>
      </c>
      <c r="Q257" s="18">
        <v>7.25</v>
      </c>
      <c r="R257" s="18">
        <v>0.19400000000000001</v>
      </c>
      <c r="S257" s="18">
        <v>3.9E-2</v>
      </c>
      <c r="T257" s="18"/>
      <c r="U257" s="18">
        <v>6.3</v>
      </c>
    </row>
    <row r="258" spans="1:21" x14ac:dyDescent="0.2">
      <c r="A258" s="19">
        <v>39364</v>
      </c>
      <c r="B258" s="18"/>
      <c r="C258" s="18"/>
      <c r="D258" s="18"/>
      <c r="E258" s="18">
        <v>5</v>
      </c>
      <c r="F258" s="18">
        <v>2</v>
      </c>
      <c r="G258" s="18">
        <v>2</v>
      </c>
      <c r="H258" s="18">
        <v>1</v>
      </c>
      <c r="I258" s="18">
        <v>2</v>
      </c>
      <c r="J258" s="18">
        <v>5</v>
      </c>
      <c r="K258" s="18" t="s">
        <v>142</v>
      </c>
      <c r="L258" s="18" t="s">
        <v>155</v>
      </c>
      <c r="M258" s="18" t="s">
        <v>20</v>
      </c>
      <c r="N258" s="18" t="s">
        <v>20</v>
      </c>
      <c r="O258" s="18">
        <v>0.1</v>
      </c>
      <c r="P258" s="18">
        <v>10.47</v>
      </c>
      <c r="Q258" s="18">
        <v>7.08</v>
      </c>
      <c r="R258" s="18">
        <v>1.0699999999999999E-2</v>
      </c>
      <c r="S258" s="18">
        <v>6.2E-2</v>
      </c>
      <c r="T258" s="18"/>
      <c r="U258" s="18">
        <v>10.1</v>
      </c>
    </row>
    <row r="259" spans="1:21" x14ac:dyDescent="0.2">
      <c r="A259" s="19">
        <v>39378</v>
      </c>
      <c r="B259" s="18"/>
      <c r="C259" s="18"/>
      <c r="D259" s="18"/>
      <c r="E259" s="18">
        <v>5</v>
      </c>
      <c r="F259" s="18">
        <v>2</v>
      </c>
      <c r="G259" s="18">
        <v>2</v>
      </c>
      <c r="H259" s="18">
        <v>1</v>
      </c>
      <c r="I259" s="18">
        <v>2</v>
      </c>
      <c r="J259" s="18">
        <v>3</v>
      </c>
      <c r="K259" s="18" t="s">
        <v>187</v>
      </c>
      <c r="L259" s="18" t="s">
        <v>20</v>
      </c>
      <c r="M259" s="18" t="s">
        <v>97</v>
      </c>
      <c r="N259" s="18">
        <v>2</v>
      </c>
      <c r="O259" s="18">
        <v>0.06</v>
      </c>
      <c r="P259" s="18">
        <v>1.17</v>
      </c>
      <c r="Q259" s="18">
        <v>7.07</v>
      </c>
      <c r="R259" s="18">
        <v>7.7600000000000002E-2</v>
      </c>
      <c r="S259" s="18">
        <v>6.6000000000000003E-2</v>
      </c>
      <c r="T259" s="18"/>
      <c r="U259" s="18">
        <v>4</v>
      </c>
    </row>
    <row r="260" spans="1:21" x14ac:dyDescent="0.2">
      <c r="A260" s="19">
        <v>39392</v>
      </c>
      <c r="B260" s="18"/>
      <c r="C260" s="18"/>
      <c r="D260" s="18"/>
      <c r="E260" s="18">
        <v>5</v>
      </c>
      <c r="F260" s="18">
        <v>1</v>
      </c>
      <c r="G260" s="18">
        <v>2</v>
      </c>
      <c r="H260" s="18">
        <v>4</v>
      </c>
      <c r="I260" s="18">
        <v>1</v>
      </c>
      <c r="J260" s="18">
        <v>7</v>
      </c>
      <c r="K260" s="18" t="s">
        <v>168</v>
      </c>
      <c r="L260" s="18" t="s">
        <v>168</v>
      </c>
      <c r="M260" s="18" t="s">
        <v>20</v>
      </c>
      <c r="N260" s="18" t="s">
        <v>20</v>
      </c>
      <c r="O260" s="18">
        <v>0.11</v>
      </c>
      <c r="P260" s="18">
        <v>1.99</v>
      </c>
      <c r="Q260" s="18">
        <v>7.22</v>
      </c>
      <c r="R260" s="18">
        <v>0.105</v>
      </c>
      <c r="S260" s="18" t="s">
        <v>20</v>
      </c>
      <c r="T260" s="18"/>
      <c r="U260" s="18">
        <v>6.4</v>
      </c>
    </row>
    <row r="261" spans="1:21" x14ac:dyDescent="0.2">
      <c r="A261" s="19">
        <v>39405</v>
      </c>
      <c r="B261" s="18"/>
      <c r="C261" s="18"/>
      <c r="D261" s="18"/>
      <c r="E261" s="18">
        <v>5</v>
      </c>
      <c r="F261" s="18">
        <v>1</v>
      </c>
      <c r="G261" s="18">
        <v>3</v>
      </c>
      <c r="H261" s="18">
        <v>2</v>
      </c>
      <c r="I261" s="18">
        <v>1</v>
      </c>
      <c r="J261" s="18" t="s">
        <v>20</v>
      </c>
      <c r="K261" s="18" t="s">
        <v>20</v>
      </c>
      <c r="L261" s="18" t="s">
        <v>20</v>
      </c>
      <c r="M261" s="18" t="s">
        <v>20</v>
      </c>
      <c r="N261" s="18" t="s">
        <v>20</v>
      </c>
      <c r="O261" s="18">
        <v>0.08</v>
      </c>
      <c r="P261" s="18">
        <v>9.43</v>
      </c>
      <c r="Q261" s="18">
        <v>5.99</v>
      </c>
      <c r="R261" s="18">
        <v>1.11E-2</v>
      </c>
      <c r="S261" s="18">
        <v>2.8000000000000001E-2</v>
      </c>
      <c r="T261" s="18"/>
      <c r="U261" s="18">
        <v>10</v>
      </c>
    </row>
    <row r="262" spans="1:21" x14ac:dyDescent="0.2">
      <c r="A262" s="19">
        <v>39420</v>
      </c>
      <c r="B262" s="18"/>
      <c r="C262" s="18"/>
      <c r="D262" s="18"/>
      <c r="E262" s="18">
        <v>5</v>
      </c>
      <c r="F262" s="18">
        <v>2</v>
      </c>
      <c r="G262" s="18">
        <v>1</v>
      </c>
      <c r="H262" s="18">
        <v>2</v>
      </c>
      <c r="I262" s="18">
        <v>3</v>
      </c>
      <c r="J262" s="18">
        <v>7</v>
      </c>
      <c r="K262" s="18" t="s">
        <v>192</v>
      </c>
      <c r="L262" s="18" t="s">
        <v>176</v>
      </c>
      <c r="M262" s="18" t="s">
        <v>51</v>
      </c>
      <c r="N262" s="18">
        <v>2</v>
      </c>
      <c r="O262" s="18">
        <v>7.0000000000000007E-2</v>
      </c>
      <c r="P262" s="18">
        <v>10.94</v>
      </c>
      <c r="Q262" s="18">
        <v>6.45</v>
      </c>
      <c r="R262" s="18">
        <v>2.4899999999999999E-2</v>
      </c>
      <c r="S262" s="18">
        <v>4.3999999999999997E-2</v>
      </c>
      <c r="T262" s="18"/>
      <c r="U262" s="18">
        <v>3.6</v>
      </c>
    </row>
    <row r="263" spans="1:21" x14ac:dyDescent="0.2">
      <c r="A263" s="19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</row>
    <row r="264" spans="1:21" x14ac:dyDescent="0.2">
      <c r="A264" s="19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35">
        <f>AVERAGE(Q244:Q262)</f>
        <v>7.2423529411764695</v>
      </c>
      <c r="R264" s="35">
        <f>AVERAGE(R244:R262)</f>
        <v>2.1583312499999994</v>
      </c>
      <c r="S264" s="35">
        <f>AVERAGE(S244:S262)</f>
        <v>0.13699999999999998</v>
      </c>
      <c r="T264" s="35"/>
      <c r="U264" s="35">
        <f>AVERAGE(U244:U262)</f>
        <v>8.2529411764705873</v>
      </c>
    </row>
    <row r="265" spans="1:21" x14ac:dyDescent="0.2">
      <c r="A265" s="1"/>
      <c r="Q265" s="36"/>
      <c r="R265" s="36"/>
      <c r="S265" s="36"/>
      <c r="T265" s="36"/>
      <c r="U265" s="36"/>
    </row>
    <row r="266" spans="1:21" x14ac:dyDescent="0.2">
      <c r="A266" s="6"/>
      <c r="P266">
        <f>AVERAGE(P3:P265)</f>
        <v>8.8012849162011193</v>
      </c>
      <c r="Q266">
        <f>AVERAGE(Q3:Q265)</f>
        <v>7.643864365238378</v>
      </c>
      <c r="R266">
        <f>AVERAGE(R3:R265)</f>
        <v>4.1441709836956768</v>
      </c>
      <c r="S266">
        <f>AVERAGE(S3:S265)</f>
        <v>0.24719069198354104</v>
      </c>
      <c r="U266">
        <f>AVERAGE(U3:U265)</f>
        <v>14.401830488797129</v>
      </c>
    </row>
    <row r="267" spans="1:21" x14ac:dyDescent="0.2">
      <c r="A267" s="6"/>
    </row>
    <row r="268" spans="1:21" x14ac:dyDescent="0.2">
      <c r="A268" s="6"/>
    </row>
    <row r="269" spans="1:21" x14ac:dyDescent="0.2">
      <c r="A269" s="6"/>
    </row>
    <row r="270" spans="1:21" x14ac:dyDescent="0.2">
      <c r="A270" s="6"/>
    </row>
    <row r="271" spans="1:21" x14ac:dyDescent="0.2">
      <c r="A271" s="6"/>
    </row>
    <row r="272" spans="1:21" x14ac:dyDescent="0.2">
      <c r="A272" s="1"/>
    </row>
    <row r="273" spans="1:8" x14ac:dyDescent="0.2">
      <c r="A273" s="1"/>
    </row>
    <row r="274" spans="1:8" x14ac:dyDescent="0.2">
      <c r="A274" s="4"/>
    </row>
    <row r="275" spans="1:8" x14ac:dyDescent="0.2">
      <c r="A275" s="4"/>
    </row>
    <row r="276" spans="1:8" x14ac:dyDescent="0.2">
      <c r="A276" s="1"/>
    </row>
    <row r="277" spans="1:8" x14ac:dyDescent="0.2">
      <c r="A277" s="1"/>
    </row>
    <row r="278" spans="1:8" x14ac:dyDescent="0.2">
      <c r="A278" s="1"/>
    </row>
    <row r="279" spans="1:8" x14ac:dyDescent="0.2">
      <c r="A279" s="4"/>
    </row>
    <row r="280" spans="1:8" x14ac:dyDescent="0.2">
      <c r="A280" s="10"/>
    </row>
    <row r="281" spans="1:8" x14ac:dyDescent="0.2">
      <c r="A281" s="1"/>
    </row>
    <row r="282" spans="1:8" x14ac:dyDescent="0.2">
      <c r="A282" s="1"/>
    </row>
    <row r="283" spans="1:8" x14ac:dyDescent="0.2">
      <c r="A283" s="1"/>
    </row>
    <row r="284" spans="1:8" x14ac:dyDescent="0.2">
      <c r="A284" s="6"/>
    </row>
    <row r="285" spans="1:8" x14ac:dyDescent="0.2">
      <c r="A285" s="6"/>
    </row>
    <row r="286" spans="1:8" x14ac:dyDescent="0.2">
      <c r="A286" s="6"/>
    </row>
    <row r="287" spans="1:8" x14ac:dyDescent="0.2">
      <c r="A287" s="6"/>
    </row>
    <row r="288" spans="1:8" x14ac:dyDescent="0.2">
      <c r="A288" s="1"/>
      <c r="H288" s="9"/>
    </row>
    <row r="289" spans="1:1" x14ac:dyDescent="0.2">
      <c r="A289" s="1"/>
    </row>
    <row r="290" spans="1:1" x14ac:dyDescent="0.2">
      <c r="A290" s="4"/>
    </row>
    <row r="291" spans="1:1" x14ac:dyDescent="0.2">
      <c r="A291" s="4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4"/>
    </row>
    <row r="296" spans="1:1" x14ac:dyDescent="0.2">
      <c r="A296" s="10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6"/>
    </row>
    <row r="301" spans="1:1" x14ac:dyDescent="0.2">
      <c r="A301" s="6"/>
    </row>
    <row r="302" spans="1:1" x14ac:dyDescent="0.2">
      <c r="A302" s="6"/>
    </row>
    <row r="303" spans="1:1" x14ac:dyDescent="0.2">
      <c r="A303" s="6"/>
    </row>
    <row r="304" spans="1:1" x14ac:dyDescent="0.2">
      <c r="A304" s="1"/>
    </row>
    <row r="305" spans="1:1" x14ac:dyDescent="0.2">
      <c r="A305" s="1"/>
    </row>
    <row r="306" spans="1:1" x14ac:dyDescent="0.2">
      <c r="A306" s="4"/>
    </row>
    <row r="307" spans="1:1" x14ac:dyDescent="0.2">
      <c r="A307" s="4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4"/>
    </row>
    <row r="312" spans="1:1" x14ac:dyDescent="0.2">
      <c r="A312" s="10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6"/>
    </row>
    <row r="317" spans="1:1" x14ac:dyDescent="0.2">
      <c r="A317" s="6"/>
    </row>
    <row r="318" spans="1:1" x14ac:dyDescent="0.2">
      <c r="A318" s="6"/>
    </row>
    <row r="319" spans="1:1" x14ac:dyDescent="0.2">
      <c r="A319" s="6"/>
    </row>
    <row r="320" spans="1:1" x14ac:dyDescent="0.2">
      <c r="A320" s="1"/>
    </row>
    <row r="321" spans="1:1" x14ac:dyDescent="0.2">
      <c r="A321" s="1"/>
    </row>
    <row r="322" spans="1:1" x14ac:dyDescent="0.2">
      <c r="A322" s="4"/>
    </row>
    <row r="323" spans="1:1" x14ac:dyDescent="0.2">
      <c r="A323" s="4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4"/>
    </row>
    <row r="328" spans="1:1" x14ac:dyDescent="0.2">
      <c r="A328" s="10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6"/>
    </row>
    <row r="333" spans="1:1" x14ac:dyDescent="0.2">
      <c r="A333" s="6"/>
    </row>
    <row r="334" spans="1:1" x14ac:dyDescent="0.2">
      <c r="A334" s="6"/>
    </row>
    <row r="335" spans="1:1" x14ac:dyDescent="0.2">
      <c r="A335" s="6"/>
    </row>
    <row r="336" spans="1:1" x14ac:dyDescent="0.2">
      <c r="A336" s="1"/>
    </row>
    <row r="337" spans="1:1" x14ac:dyDescent="0.2">
      <c r="A337" s="1"/>
    </row>
    <row r="338" spans="1:1" x14ac:dyDescent="0.2">
      <c r="A338" s="4"/>
    </row>
    <row r="339" spans="1:1" x14ac:dyDescent="0.2">
      <c r="A339" s="4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4"/>
    </row>
    <row r="344" spans="1:1" x14ac:dyDescent="0.2">
      <c r="A344" s="10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6"/>
    </row>
    <row r="349" spans="1:1" x14ac:dyDescent="0.2">
      <c r="A349" s="6"/>
    </row>
    <row r="350" spans="1:1" x14ac:dyDescent="0.2">
      <c r="A350" s="6"/>
    </row>
    <row r="351" spans="1:1" x14ac:dyDescent="0.2">
      <c r="A351" s="6"/>
    </row>
    <row r="352" spans="1:1" x14ac:dyDescent="0.2">
      <c r="A352" s="1"/>
    </row>
    <row r="353" spans="1:1" x14ac:dyDescent="0.2">
      <c r="A353" s="1"/>
    </row>
    <row r="354" spans="1:1" x14ac:dyDescent="0.2">
      <c r="A354" s="4"/>
    </row>
    <row r="355" spans="1:1" x14ac:dyDescent="0.2">
      <c r="A355" s="4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4"/>
    </row>
    <row r="360" spans="1:1" x14ac:dyDescent="0.2">
      <c r="A360" s="10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6"/>
    </row>
    <row r="365" spans="1:1" x14ac:dyDescent="0.2">
      <c r="A365" s="6"/>
    </row>
    <row r="366" spans="1:1" x14ac:dyDescent="0.2">
      <c r="A366" s="6"/>
    </row>
    <row r="367" spans="1:1" x14ac:dyDescent="0.2">
      <c r="A367" s="6"/>
    </row>
    <row r="368" spans="1:1" x14ac:dyDescent="0.2">
      <c r="A368" s="1"/>
    </row>
    <row r="369" spans="1:6" x14ac:dyDescent="0.2">
      <c r="A369" s="1"/>
    </row>
    <row r="370" spans="1:6" x14ac:dyDescent="0.2">
      <c r="A370" s="4"/>
    </row>
    <row r="371" spans="1:6" x14ac:dyDescent="0.2">
      <c r="A371" s="4"/>
    </row>
    <row r="372" spans="1:6" x14ac:dyDescent="0.2">
      <c r="A372" s="1"/>
    </row>
    <row r="373" spans="1:6" x14ac:dyDescent="0.2">
      <c r="A373" s="1"/>
    </row>
    <row r="374" spans="1:6" x14ac:dyDescent="0.2">
      <c r="A374" s="1"/>
    </row>
    <row r="375" spans="1:6" x14ac:dyDescent="0.2">
      <c r="A375" s="4"/>
    </row>
    <row r="376" spans="1:6" x14ac:dyDescent="0.2">
      <c r="A376" s="10"/>
    </row>
    <row r="377" spans="1:6" x14ac:dyDescent="0.2">
      <c r="A377" s="1"/>
      <c r="F377" s="11"/>
    </row>
    <row r="378" spans="1:6" x14ac:dyDescent="0.2">
      <c r="A378" s="1"/>
    </row>
    <row r="379" spans="1:6" x14ac:dyDescent="0.2">
      <c r="A379" s="1"/>
    </row>
    <row r="380" spans="1:6" x14ac:dyDescent="0.2">
      <c r="A380" s="6"/>
    </row>
    <row r="381" spans="1:6" x14ac:dyDescent="0.2">
      <c r="A381" s="6"/>
    </row>
    <row r="382" spans="1:6" x14ac:dyDescent="0.2">
      <c r="A382" s="6"/>
    </row>
    <row r="383" spans="1:6" x14ac:dyDescent="0.2">
      <c r="A383" s="6"/>
    </row>
    <row r="384" spans="1:6" x14ac:dyDescent="0.2">
      <c r="A384" s="1"/>
    </row>
    <row r="385" spans="1:1" x14ac:dyDescent="0.2">
      <c r="A385" s="1"/>
    </row>
    <row r="386" spans="1:1" x14ac:dyDescent="0.2">
      <c r="A386" s="4"/>
    </row>
    <row r="387" spans="1:1" x14ac:dyDescent="0.2">
      <c r="A387" s="4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4"/>
    </row>
    <row r="392" spans="1:1" x14ac:dyDescent="0.2">
      <c r="A392" s="4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6"/>
    </row>
    <row r="397" spans="1:1" x14ac:dyDescent="0.2">
      <c r="A397" s="6"/>
    </row>
    <row r="398" spans="1:1" x14ac:dyDescent="0.2">
      <c r="A398" s="6"/>
    </row>
    <row r="399" spans="1:1" x14ac:dyDescent="0.2">
      <c r="A399" s="6"/>
    </row>
    <row r="400" spans="1:1" x14ac:dyDescent="0.2">
      <c r="A400" s="1"/>
    </row>
    <row r="401" spans="1:1" x14ac:dyDescent="0.2">
      <c r="A401" s="1"/>
    </row>
    <row r="402" spans="1:1" x14ac:dyDescent="0.2">
      <c r="A402" s="4"/>
    </row>
    <row r="403" spans="1:1" x14ac:dyDescent="0.2">
      <c r="A403" s="4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4"/>
    </row>
    <row r="408" spans="1:1" x14ac:dyDescent="0.2">
      <c r="A408" s="10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6"/>
    </row>
    <row r="413" spans="1:1" x14ac:dyDescent="0.2">
      <c r="A413" s="6"/>
    </row>
    <row r="414" spans="1:1" x14ac:dyDescent="0.2">
      <c r="A414" s="6"/>
    </row>
    <row r="415" spans="1:1" x14ac:dyDescent="0.2">
      <c r="A415" s="6"/>
    </row>
    <row r="416" spans="1:1" x14ac:dyDescent="0.2">
      <c r="A416" s="1"/>
    </row>
    <row r="417" spans="1:1" x14ac:dyDescent="0.2">
      <c r="A417" s="1"/>
    </row>
    <row r="418" spans="1:1" x14ac:dyDescent="0.2">
      <c r="A418" s="4"/>
    </row>
    <row r="419" spans="1:1" x14ac:dyDescent="0.2">
      <c r="A419" s="4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4"/>
    </row>
    <row r="424" spans="1:1" x14ac:dyDescent="0.2">
      <c r="A424" s="10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6"/>
    </row>
    <row r="429" spans="1:1" x14ac:dyDescent="0.2">
      <c r="A429" s="6"/>
    </row>
    <row r="430" spans="1:1" x14ac:dyDescent="0.2">
      <c r="A430" s="6"/>
    </row>
    <row r="431" spans="1:1" x14ac:dyDescent="0.2">
      <c r="A431" s="6"/>
    </row>
    <row r="432" spans="1:1" x14ac:dyDescent="0.2">
      <c r="A432" s="1"/>
    </row>
    <row r="433" spans="1:1" x14ac:dyDescent="0.2">
      <c r="A433" s="1"/>
    </row>
    <row r="434" spans="1:1" x14ac:dyDescent="0.2">
      <c r="A434" s="4"/>
    </row>
    <row r="435" spans="1:1" x14ac:dyDescent="0.2">
      <c r="A435" s="4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4"/>
    </row>
    <row r="440" spans="1:1" x14ac:dyDescent="0.2">
      <c r="A440" s="10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6"/>
    </row>
    <row r="445" spans="1:1" x14ac:dyDescent="0.2">
      <c r="A445" s="6"/>
    </row>
    <row r="446" spans="1:1" x14ac:dyDescent="0.2">
      <c r="A446" s="6"/>
    </row>
    <row r="447" spans="1:1" x14ac:dyDescent="0.2">
      <c r="A447" s="6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4"/>
    </row>
    <row r="453" spans="1:1" x14ac:dyDescent="0.2">
      <c r="A453" s="4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4"/>
    </row>
    <row r="458" spans="1:1" x14ac:dyDescent="0.2">
      <c r="A458" s="10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6"/>
    </row>
    <row r="463" spans="1:1" x14ac:dyDescent="0.2">
      <c r="A463" s="6"/>
    </row>
    <row r="464" spans="1:1" x14ac:dyDescent="0.2">
      <c r="A464" s="1"/>
    </row>
    <row r="465" spans="1:1" x14ac:dyDescent="0.2">
      <c r="A465" s="1"/>
    </row>
    <row r="466" spans="1:1" x14ac:dyDescent="0.2">
      <c r="A466" s="4"/>
    </row>
    <row r="467" spans="1:1" x14ac:dyDescent="0.2">
      <c r="A467" s="4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0"/>
    </row>
    <row r="472" spans="1:1" x14ac:dyDescent="0.2">
      <c r="A472" s="1"/>
    </row>
    <row r="473" spans="1:1" x14ac:dyDescent="0.2">
      <c r="A473" s="1"/>
    </row>
    <row r="474" spans="1:1" x14ac:dyDescent="0.2">
      <c r="A474" s="4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6"/>
    </row>
    <row r="479" spans="1:1" x14ac:dyDescent="0.2">
      <c r="A479" s="6"/>
    </row>
    <row r="480" spans="1:1" x14ac:dyDescent="0.2">
      <c r="A480" s="6"/>
    </row>
    <row r="481" spans="1:1" x14ac:dyDescent="0.2">
      <c r="A481" s="6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6" spans="1:1" x14ac:dyDescent="0.2">
      <c r="A486" s="1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0"/>
    </row>
    <row r="491" spans="1:1" x14ac:dyDescent="0.2">
      <c r="A491" s="10"/>
    </row>
    <row r="492" spans="1:1" x14ac:dyDescent="0.2">
      <c r="A492" s="1"/>
    </row>
    <row r="493" spans="1:1" x14ac:dyDescent="0.2">
      <c r="A493" s="10"/>
    </row>
  </sheetData>
  <phoneticPr fontId="2" type="noConversion"/>
  <printOptions gridLines="1" gridLinesSet="0"/>
  <pageMargins left="0.25" right="0.2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S64"/>
  <sheetViews>
    <sheetView zoomScale="75" workbookViewId="0">
      <selection activeCell="R14" sqref="R14"/>
    </sheetView>
  </sheetViews>
  <sheetFormatPr defaultColWidth="8.85546875" defaultRowHeight="12.75" x14ac:dyDescent="0.2"/>
  <sheetData>
    <row r="2" spans="1:19" x14ac:dyDescent="0.2">
      <c r="B2" t="s">
        <v>14</v>
      </c>
    </row>
    <row r="3" spans="1:19" x14ac:dyDescent="0.2">
      <c r="B3" t="s">
        <v>267</v>
      </c>
      <c r="C3" t="s">
        <v>268</v>
      </c>
      <c r="D3" t="s">
        <v>269</v>
      </c>
      <c r="E3" t="s">
        <v>270</v>
      </c>
    </row>
    <row r="4" spans="1:19" x14ac:dyDescent="0.2">
      <c r="A4" t="s">
        <v>261</v>
      </c>
      <c r="B4">
        <v>1.6125809907142856</v>
      </c>
      <c r="C4">
        <v>0.51214527635901008</v>
      </c>
      <c r="D4">
        <v>1.3203708117429935</v>
      </c>
      <c r="E4">
        <v>1.0936561483333334</v>
      </c>
      <c r="F4">
        <v>0.1</v>
      </c>
    </row>
    <row r="5" spans="1:19" x14ac:dyDescent="0.2">
      <c r="A5" t="s">
        <v>255</v>
      </c>
      <c r="B5">
        <v>1.4098228827499997</v>
      </c>
      <c r="C5">
        <v>0.43282864937854493</v>
      </c>
      <c r="D5">
        <v>1.0781376482068659</v>
      </c>
      <c r="E5">
        <v>0.86370986250000004</v>
      </c>
      <c r="F5">
        <v>0.1</v>
      </c>
    </row>
    <row r="6" spans="1:19" x14ac:dyDescent="0.2">
      <c r="A6" t="s">
        <v>256</v>
      </c>
      <c r="B6">
        <v>1.15872605475</v>
      </c>
      <c r="C6">
        <v>0.59964909499679997</v>
      </c>
      <c r="D6">
        <v>1.1523208135387391</v>
      </c>
      <c r="E6">
        <v>1.3629303995833333</v>
      </c>
      <c r="F6">
        <v>0.1</v>
      </c>
      <c r="S6">
        <v>0</v>
      </c>
    </row>
    <row r="7" spans="1:19" x14ac:dyDescent="0.2">
      <c r="A7" t="s">
        <v>257</v>
      </c>
      <c r="B7">
        <v>1.2313228445</v>
      </c>
      <c r="C7">
        <v>0.50263213019119501</v>
      </c>
      <c r="D7">
        <v>1.1226346934811926</v>
      </c>
      <c r="E7">
        <v>1.509742259</v>
      </c>
      <c r="F7">
        <v>0.1</v>
      </c>
    </row>
    <row r="8" spans="1:19" x14ac:dyDescent="0.2">
      <c r="A8" t="s">
        <v>258</v>
      </c>
      <c r="B8">
        <v>2.3075132021893943</v>
      </c>
      <c r="C8">
        <v>0.79201493004080425</v>
      </c>
      <c r="D8">
        <v>2.9441769524540655</v>
      </c>
      <c r="E8">
        <v>3.2677963991666665</v>
      </c>
      <c r="F8">
        <v>0.1</v>
      </c>
    </row>
    <row r="9" spans="1:19" x14ac:dyDescent="0.2">
      <c r="A9" t="s">
        <v>262</v>
      </c>
      <c r="B9">
        <v>0.42140624865909082</v>
      </c>
      <c r="C9">
        <v>0.14644831879159712</v>
      </c>
      <c r="D9">
        <v>1.1948320756590456</v>
      </c>
      <c r="E9">
        <v>1.0127421525</v>
      </c>
      <c r="F9">
        <v>0.1</v>
      </c>
    </row>
    <row r="10" spans="1:19" x14ac:dyDescent="0.2">
      <c r="A10" t="s">
        <v>259</v>
      </c>
      <c r="B10">
        <v>0.35590183579545459</v>
      </c>
      <c r="C10">
        <v>0.13864558245181799</v>
      </c>
      <c r="D10">
        <v>1.3406108153919643</v>
      </c>
      <c r="E10">
        <v>0.90932277549999996</v>
      </c>
      <c r="F10">
        <v>0.1</v>
      </c>
    </row>
    <row r="11" spans="1:19" x14ac:dyDescent="0.2">
      <c r="A11" t="s">
        <v>260</v>
      </c>
      <c r="B11">
        <v>0.35580668914749997</v>
      </c>
      <c r="C11">
        <v>0.17141893576018319</v>
      </c>
      <c r="D11">
        <v>3.3635214917490743</v>
      </c>
      <c r="E11">
        <v>2.0850595865833332</v>
      </c>
      <c r="F11">
        <v>0.1</v>
      </c>
    </row>
    <row r="12" spans="1:19" x14ac:dyDescent="0.2">
      <c r="A12" t="s">
        <v>263</v>
      </c>
      <c r="B12">
        <v>9.9533247134999989E-2</v>
      </c>
      <c r="C12">
        <v>4.3733608128965484E-2</v>
      </c>
      <c r="D12">
        <v>2.3216705943485176</v>
      </c>
      <c r="E12">
        <v>1.5281605425166667</v>
      </c>
      <c r="F12">
        <v>0.1</v>
      </c>
    </row>
    <row r="13" spans="1:19" x14ac:dyDescent="0.2">
      <c r="A13" t="s">
        <v>264</v>
      </c>
      <c r="B13">
        <v>6.1344099166666666E-3</v>
      </c>
      <c r="C13">
        <v>1.4145724405431599E-3</v>
      </c>
      <c r="D13">
        <v>2.5603544478408125E-4</v>
      </c>
      <c r="E13">
        <v>3.3878501883333328E-2</v>
      </c>
      <c r="F13">
        <v>0.1</v>
      </c>
    </row>
    <row r="15" spans="1:19" x14ac:dyDescent="0.2">
      <c r="B15" t="s">
        <v>15</v>
      </c>
    </row>
    <row r="16" spans="1:19" x14ac:dyDescent="0.2">
      <c r="B16" t="s">
        <v>267</v>
      </c>
      <c r="C16" t="s">
        <v>268</v>
      </c>
      <c r="D16" t="s">
        <v>269</v>
      </c>
      <c r="E16" t="s">
        <v>270</v>
      </c>
    </row>
    <row r="17" spans="1:7" x14ac:dyDescent="0.2">
      <c r="A17" t="s">
        <v>261</v>
      </c>
      <c r="B17">
        <v>6.111428768571428E-2</v>
      </c>
      <c r="C17">
        <v>9.3734213550000001E-2</v>
      </c>
      <c r="D17">
        <v>7.6031581399999992E-2</v>
      </c>
      <c r="E17">
        <v>7.3747370799999989E-2</v>
      </c>
      <c r="F17">
        <v>0.05</v>
      </c>
    </row>
    <row r="18" spans="1:7" x14ac:dyDescent="0.2">
      <c r="A18" t="s">
        <v>255</v>
      </c>
      <c r="B18">
        <v>4.2208948730000008E-2</v>
      </c>
      <c r="C18">
        <v>5.1639475349999998E-2</v>
      </c>
      <c r="D18">
        <v>4.9530076785714278E-2</v>
      </c>
      <c r="E18">
        <v>8.3971932533333335E-2</v>
      </c>
      <c r="F18">
        <v>0.05</v>
      </c>
    </row>
    <row r="19" spans="1:7" x14ac:dyDescent="0.2">
      <c r="A19" t="s">
        <v>256</v>
      </c>
      <c r="B19">
        <v>9.1270529259999997E-2</v>
      </c>
      <c r="C19">
        <v>7.955579203999999E-2</v>
      </c>
      <c r="D19">
        <v>3.7757068887142857E-2</v>
      </c>
      <c r="E19">
        <v>7.896842359999999E-2</v>
      </c>
      <c r="F19">
        <v>0.05</v>
      </c>
    </row>
    <row r="20" spans="1:7" x14ac:dyDescent="0.2">
      <c r="A20" t="s">
        <v>257</v>
      </c>
      <c r="B20">
        <v>7.017421279000001E-2</v>
      </c>
      <c r="C20">
        <v>4.8849475259999997E-2</v>
      </c>
      <c r="D20">
        <v>4.0599124116666663E-2</v>
      </c>
      <c r="E20">
        <v>4.9164913866666667E-2</v>
      </c>
      <c r="F20">
        <v>0.05</v>
      </c>
    </row>
    <row r="21" spans="1:7" x14ac:dyDescent="0.2">
      <c r="A21" t="s">
        <v>258</v>
      </c>
      <c r="B21">
        <v>0.10596363978181819</v>
      </c>
      <c r="C21">
        <v>6.228280902666667E-2</v>
      </c>
      <c r="D21">
        <v>5.0778364211111114E-2</v>
      </c>
      <c r="E21">
        <v>5.7757896599999983E-2</v>
      </c>
      <c r="F21">
        <v>0.05</v>
      </c>
    </row>
    <row r="22" spans="1:7" x14ac:dyDescent="0.2">
      <c r="A22" t="s">
        <v>262</v>
      </c>
      <c r="B22">
        <v>8.2750720372727293E-2</v>
      </c>
      <c r="C22">
        <v>3.4915790600000003E-2</v>
      </c>
      <c r="D22">
        <v>3.4915790600000003E-2</v>
      </c>
      <c r="E22">
        <v>5.0470177066666656E-2</v>
      </c>
      <c r="F22">
        <v>0.05</v>
      </c>
    </row>
    <row r="23" spans="1:7" x14ac:dyDescent="0.2">
      <c r="A23" t="s">
        <v>259</v>
      </c>
      <c r="B23">
        <v>6.6601054779999988E-2</v>
      </c>
      <c r="C23">
        <v>9.2151581919999975E-2</v>
      </c>
      <c r="D23">
        <v>3.8015790699999989E-2</v>
      </c>
      <c r="E23">
        <v>3.7036843299999997E-2</v>
      </c>
      <c r="F23">
        <v>0.05</v>
      </c>
    </row>
    <row r="24" spans="1:7" x14ac:dyDescent="0.2">
      <c r="A24" t="s">
        <v>260</v>
      </c>
      <c r="B24">
        <v>7.5411581380000009E-2</v>
      </c>
      <c r="C24">
        <v>3.892947494E-2</v>
      </c>
      <c r="D24">
        <v>3.3066667733333333E-2</v>
      </c>
      <c r="E24">
        <v>3.4752632700000001E-2</v>
      </c>
      <c r="F24">
        <v>0.05</v>
      </c>
    </row>
    <row r="25" spans="1:7" x14ac:dyDescent="0.2">
      <c r="A25" t="s">
        <v>263</v>
      </c>
      <c r="B25">
        <v>4.8090791025000003E-2</v>
      </c>
      <c r="C25">
        <v>1.1638596866666667E-2</v>
      </c>
      <c r="D25">
        <v>7.0701756666666669E-3</v>
      </c>
      <c r="E25">
        <v>5.8736844000000007E-3</v>
      </c>
      <c r="F25">
        <v>0.05</v>
      </c>
    </row>
    <row r="26" spans="1:7" x14ac:dyDescent="0.2">
      <c r="A26" t="s">
        <v>264</v>
      </c>
      <c r="B26">
        <v>4.0716960377777785E-2</v>
      </c>
      <c r="C26">
        <v>2.4065790249999996E-2</v>
      </c>
      <c r="D26">
        <v>1.0877193333333333E-2</v>
      </c>
      <c r="E26">
        <v>3.1217544866666669E-2</v>
      </c>
      <c r="F26">
        <v>0.05</v>
      </c>
    </row>
    <row r="28" spans="1:7" x14ac:dyDescent="0.2">
      <c r="B28" t="s">
        <v>265</v>
      </c>
    </row>
    <row r="29" spans="1:7" x14ac:dyDescent="0.2">
      <c r="B29" t="s">
        <v>267</v>
      </c>
      <c r="C29" t="s">
        <v>268</v>
      </c>
      <c r="D29" t="s">
        <v>269</v>
      </c>
      <c r="E29" t="s">
        <v>270</v>
      </c>
    </row>
    <row r="30" spans="1:7" x14ac:dyDescent="0.2">
      <c r="A30" t="s">
        <v>261</v>
      </c>
      <c r="B30">
        <v>5.4428571428571431</v>
      </c>
      <c r="C30">
        <v>14.55</v>
      </c>
      <c r="D30">
        <v>11.4</v>
      </c>
      <c r="E30">
        <v>11.333333333333334</v>
      </c>
      <c r="F30">
        <v>10</v>
      </c>
      <c r="G30">
        <v>50</v>
      </c>
    </row>
    <row r="31" spans="1:7" x14ac:dyDescent="0.2">
      <c r="A31" t="s">
        <v>255</v>
      </c>
      <c r="B31">
        <v>9.6750000000000007</v>
      </c>
      <c r="C31">
        <v>10.7</v>
      </c>
      <c r="D31">
        <v>13.764285714285716</v>
      </c>
      <c r="E31">
        <v>14.6</v>
      </c>
      <c r="F31">
        <v>10</v>
      </c>
      <c r="G31">
        <v>50</v>
      </c>
    </row>
    <row r="32" spans="1:7" x14ac:dyDescent="0.2">
      <c r="A32" t="s">
        <v>256</v>
      </c>
      <c r="B32">
        <v>16.55</v>
      </c>
      <c r="C32">
        <v>25.84</v>
      </c>
      <c r="D32">
        <v>22.807142857142857</v>
      </c>
      <c r="E32">
        <v>12.4</v>
      </c>
      <c r="F32">
        <v>10</v>
      </c>
      <c r="G32">
        <v>50</v>
      </c>
    </row>
    <row r="33" spans="1:7" x14ac:dyDescent="0.2">
      <c r="A33" t="s">
        <v>257</v>
      </c>
      <c r="B33">
        <v>9.93</v>
      </c>
      <c r="C33">
        <v>25.79</v>
      </c>
      <c r="D33">
        <v>20.125</v>
      </c>
      <c r="E33">
        <v>10.65</v>
      </c>
      <c r="F33">
        <v>10</v>
      </c>
      <c r="G33">
        <v>50</v>
      </c>
    </row>
    <row r="34" spans="1:7" x14ac:dyDescent="0.2">
      <c r="A34" t="s">
        <v>258</v>
      </c>
      <c r="B34">
        <v>19.538484848484845</v>
      </c>
      <c r="C34">
        <v>49.38666666666667</v>
      </c>
      <c r="D34">
        <v>20.608333333333334</v>
      </c>
      <c r="E34">
        <v>22.25555555555556</v>
      </c>
      <c r="F34">
        <v>10</v>
      </c>
      <c r="G34">
        <v>50</v>
      </c>
    </row>
    <row r="35" spans="1:7" x14ac:dyDescent="0.2">
      <c r="A35" t="s">
        <v>262</v>
      </c>
      <c r="B35">
        <v>21.231818181818184</v>
      </c>
      <c r="C35">
        <v>41.56</v>
      </c>
      <c r="D35">
        <v>20.32</v>
      </c>
      <c r="E35">
        <v>18.333333333333332</v>
      </c>
      <c r="F35">
        <v>10</v>
      </c>
      <c r="G35">
        <v>50</v>
      </c>
    </row>
    <row r="36" spans="1:7" x14ac:dyDescent="0.2">
      <c r="A36" t="s">
        <v>259</v>
      </c>
      <c r="B36">
        <v>21.895454545454541</v>
      </c>
      <c r="C36">
        <v>48.32</v>
      </c>
      <c r="D36">
        <v>23.55</v>
      </c>
      <c r="E36">
        <v>15.05</v>
      </c>
      <c r="F36">
        <v>10</v>
      </c>
      <c r="G36">
        <v>50</v>
      </c>
    </row>
    <row r="37" spans="1:7" x14ac:dyDescent="0.2">
      <c r="A37" t="s">
        <v>260</v>
      </c>
      <c r="B37">
        <v>19.215</v>
      </c>
      <c r="C37">
        <v>40.840000000000003</v>
      </c>
      <c r="D37">
        <v>22.241666666666664</v>
      </c>
      <c r="E37">
        <v>23.116666666666664</v>
      </c>
      <c r="F37">
        <v>10</v>
      </c>
      <c r="G37">
        <v>50</v>
      </c>
    </row>
    <row r="38" spans="1:7" x14ac:dyDescent="0.2">
      <c r="A38" t="s">
        <v>263</v>
      </c>
      <c r="B38">
        <v>7.875</v>
      </c>
      <c r="C38">
        <v>25.46</v>
      </c>
      <c r="D38">
        <v>25.844999999999999</v>
      </c>
      <c r="E38">
        <v>19.55</v>
      </c>
      <c r="F38">
        <v>10</v>
      </c>
      <c r="G38">
        <v>50</v>
      </c>
    </row>
    <row r="39" spans="1:7" x14ac:dyDescent="0.2">
      <c r="A39" t="s">
        <v>264</v>
      </c>
      <c r="B39">
        <v>7.2444444444444445</v>
      </c>
      <c r="C39">
        <v>15.92</v>
      </c>
      <c r="D39">
        <v>10.833333333333334</v>
      </c>
      <c r="E39">
        <v>16.066666666666666</v>
      </c>
      <c r="F39">
        <v>10</v>
      </c>
      <c r="G39">
        <v>50</v>
      </c>
    </row>
    <row r="41" spans="1:7" x14ac:dyDescent="0.2">
      <c r="B41" t="s">
        <v>139</v>
      </c>
    </row>
    <row r="42" spans="1:7" x14ac:dyDescent="0.2">
      <c r="B42" t="s">
        <v>267</v>
      </c>
      <c r="C42" t="s">
        <v>268</v>
      </c>
      <c r="D42" t="s">
        <v>269</v>
      </c>
      <c r="E42" t="s">
        <v>270</v>
      </c>
      <c r="F42">
        <v>5</v>
      </c>
    </row>
    <row r="43" spans="1:7" x14ac:dyDescent="0.2">
      <c r="A43" t="s">
        <v>261</v>
      </c>
      <c r="B43">
        <v>9.8857142857142861</v>
      </c>
      <c r="C43">
        <v>8.9824999999999999</v>
      </c>
      <c r="D43">
        <v>8.5533333333333328</v>
      </c>
      <c r="E43">
        <v>10.046666666666667</v>
      </c>
      <c r="F43">
        <v>5</v>
      </c>
    </row>
    <row r="44" spans="1:7" x14ac:dyDescent="0.2">
      <c r="A44" t="s">
        <v>255</v>
      </c>
      <c r="B44">
        <v>9.839500000000001</v>
      </c>
      <c r="C44">
        <v>8.56</v>
      </c>
      <c r="D44">
        <v>8.3657142857142865</v>
      </c>
      <c r="E44">
        <v>9.1166666666666671</v>
      </c>
      <c r="F44">
        <v>5</v>
      </c>
    </row>
    <row r="45" spans="1:7" x14ac:dyDescent="0.2">
      <c r="A45" t="s">
        <v>256</v>
      </c>
      <c r="B45">
        <v>10.4435</v>
      </c>
      <c r="C45">
        <v>9.5030000000000001</v>
      </c>
      <c r="D45">
        <v>8.7042857142857137</v>
      </c>
      <c r="E45">
        <v>7.5366666666666662</v>
      </c>
      <c r="F45">
        <v>5</v>
      </c>
    </row>
    <row r="46" spans="1:7" x14ac:dyDescent="0.2">
      <c r="A46" t="s">
        <v>257</v>
      </c>
      <c r="B46">
        <v>9.202</v>
      </c>
      <c r="C46">
        <v>10.669</v>
      </c>
      <c r="D46">
        <v>7.2741666666666669</v>
      </c>
      <c r="E46">
        <v>6.9333333333333336</v>
      </c>
      <c r="F46">
        <v>5</v>
      </c>
    </row>
    <row r="47" spans="1:7" x14ac:dyDescent="0.2">
      <c r="A47" t="s">
        <v>258</v>
      </c>
      <c r="B47">
        <v>9.5554545454545465</v>
      </c>
      <c r="C47">
        <v>10.768000000000001</v>
      </c>
      <c r="D47">
        <v>8.3955555555555552</v>
      </c>
      <c r="E47">
        <v>8.3533333333333335</v>
      </c>
      <c r="F47">
        <v>5</v>
      </c>
    </row>
    <row r="48" spans="1:7" x14ac:dyDescent="0.2">
      <c r="A48" t="s">
        <v>262</v>
      </c>
      <c r="B48">
        <v>9.2204545454545457</v>
      </c>
      <c r="C48">
        <v>7.7350000000000003</v>
      </c>
      <c r="D48">
        <v>5.0049999999999999</v>
      </c>
      <c r="E48">
        <v>6.1116666666666672</v>
      </c>
      <c r="F48">
        <v>5</v>
      </c>
    </row>
    <row r="49" spans="1:6" x14ac:dyDescent="0.2">
      <c r="A49" t="s">
        <v>259</v>
      </c>
      <c r="B49">
        <v>5.12</v>
      </c>
      <c r="C49">
        <v>3.27</v>
      </c>
      <c r="D49">
        <v>2.1583333333333332</v>
      </c>
      <c r="E49">
        <v>6.1166666666666663</v>
      </c>
      <c r="F49">
        <v>5</v>
      </c>
    </row>
    <row r="50" spans="1:6" x14ac:dyDescent="0.2">
      <c r="A50" t="s">
        <v>260</v>
      </c>
      <c r="B50">
        <v>5.2205000000000004</v>
      </c>
      <c r="C50">
        <v>4.9219999999999997</v>
      </c>
      <c r="D50">
        <v>5.4266666666666667</v>
      </c>
      <c r="E50">
        <v>5.746666666666667</v>
      </c>
      <c r="F50">
        <v>5</v>
      </c>
    </row>
    <row r="51" spans="1:6" x14ac:dyDescent="0.2">
      <c r="A51" t="s">
        <v>263</v>
      </c>
      <c r="B51">
        <v>9.8224999999999998</v>
      </c>
      <c r="C51">
        <v>8.83</v>
      </c>
      <c r="D51">
        <v>6.2050000000000001</v>
      </c>
      <c r="E51">
        <v>8.83</v>
      </c>
      <c r="F51">
        <v>5</v>
      </c>
    </row>
    <row r="52" spans="1:6" x14ac:dyDescent="0.2">
      <c r="A52" t="s">
        <v>264</v>
      </c>
      <c r="B52">
        <v>10.357777777777779</v>
      </c>
      <c r="C52">
        <v>9.42</v>
      </c>
      <c r="D52">
        <v>10.166666666666666</v>
      </c>
      <c r="E52">
        <v>10.533333333333333</v>
      </c>
      <c r="F52">
        <v>5</v>
      </c>
    </row>
    <row r="53" spans="1:6" x14ac:dyDescent="0.2">
      <c r="B53" t="s">
        <v>274</v>
      </c>
      <c r="F53">
        <v>5</v>
      </c>
    </row>
    <row r="54" spans="1:6" x14ac:dyDescent="0.2">
      <c r="B54" t="s">
        <v>267</v>
      </c>
      <c r="C54" t="s">
        <v>268</v>
      </c>
      <c r="D54" t="s">
        <v>269</v>
      </c>
      <c r="E54" t="s">
        <v>270</v>
      </c>
    </row>
    <row r="55" spans="1:6" x14ac:dyDescent="0.2">
      <c r="A55" t="s">
        <v>261</v>
      </c>
      <c r="B55">
        <v>25.4</v>
      </c>
      <c r="C55">
        <v>20.25</v>
      </c>
      <c r="D55">
        <v>15.62</v>
      </c>
      <c r="E55">
        <v>12</v>
      </c>
      <c r="F55">
        <v>36</v>
      </c>
    </row>
    <row r="56" spans="1:6" x14ac:dyDescent="0.2">
      <c r="A56" t="s">
        <v>255</v>
      </c>
      <c r="B56">
        <v>27.5</v>
      </c>
      <c r="C56">
        <v>28.1</v>
      </c>
      <c r="D56">
        <v>15.9</v>
      </c>
      <c r="E56">
        <v>13</v>
      </c>
      <c r="F56">
        <v>36</v>
      </c>
    </row>
    <row r="57" spans="1:6" x14ac:dyDescent="0.2">
      <c r="A57" t="s">
        <v>256</v>
      </c>
      <c r="B57">
        <v>26.944444444444443</v>
      </c>
      <c r="C57">
        <v>25.1</v>
      </c>
      <c r="D57">
        <v>16.3</v>
      </c>
      <c r="E57">
        <v>14.5</v>
      </c>
      <c r="F57">
        <v>36</v>
      </c>
    </row>
    <row r="58" spans="1:6" x14ac:dyDescent="0.2">
      <c r="A58" t="s">
        <v>257</v>
      </c>
      <c r="B58">
        <v>28</v>
      </c>
      <c r="C58">
        <v>28.3</v>
      </c>
      <c r="D58">
        <v>19.059999999999999</v>
      </c>
      <c r="E58">
        <v>16.25</v>
      </c>
      <c r="F58">
        <v>36</v>
      </c>
    </row>
    <row r="59" spans="1:6" x14ac:dyDescent="0.2">
      <c r="A59" t="s">
        <v>258</v>
      </c>
      <c r="B59">
        <v>23.81111111111111</v>
      </c>
      <c r="C59">
        <v>23.16</v>
      </c>
      <c r="D59">
        <v>19.716666666666665</v>
      </c>
      <c r="E59">
        <v>14.8</v>
      </c>
      <c r="F59">
        <v>36</v>
      </c>
    </row>
    <row r="60" spans="1:6" x14ac:dyDescent="0.2">
      <c r="A60" t="s">
        <v>262</v>
      </c>
      <c r="B60">
        <v>24.822222222222223</v>
      </c>
      <c r="C60">
        <v>22.4</v>
      </c>
      <c r="D60">
        <v>19.899999999999999</v>
      </c>
      <c r="E60">
        <v>21.75</v>
      </c>
      <c r="F60">
        <v>36</v>
      </c>
    </row>
    <row r="61" spans="1:6" x14ac:dyDescent="0.2">
      <c r="A61" t="s">
        <v>259</v>
      </c>
      <c r="B61">
        <v>25.5</v>
      </c>
      <c r="C61">
        <v>22.4</v>
      </c>
      <c r="D61">
        <v>18.041666666666668</v>
      </c>
      <c r="E61">
        <v>18.25</v>
      </c>
      <c r="F61">
        <v>36</v>
      </c>
    </row>
    <row r="62" spans="1:6" x14ac:dyDescent="0.2">
      <c r="A62" t="s">
        <v>260</v>
      </c>
      <c r="B62">
        <v>23.5625</v>
      </c>
      <c r="C62">
        <v>21.4</v>
      </c>
      <c r="D62">
        <v>16.166666666666668</v>
      </c>
      <c r="E62">
        <v>21.5</v>
      </c>
      <c r="F62">
        <v>36</v>
      </c>
    </row>
    <row r="63" spans="1:6" x14ac:dyDescent="0.2">
      <c r="A63" t="s">
        <v>263</v>
      </c>
      <c r="B63">
        <v>28.642857142857142</v>
      </c>
      <c r="C63">
        <v>32.6</v>
      </c>
      <c r="D63">
        <v>27.75</v>
      </c>
      <c r="E63">
        <v>23.25</v>
      </c>
      <c r="F63">
        <v>36</v>
      </c>
    </row>
    <row r="64" spans="1:6" x14ac:dyDescent="0.2">
      <c r="A64" t="s">
        <v>264</v>
      </c>
      <c r="B64">
        <v>28.857142857142858</v>
      </c>
      <c r="C64">
        <v>29</v>
      </c>
      <c r="D64">
        <v>23</v>
      </c>
      <c r="E64">
        <v>16.5</v>
      </c>
      <c r="F64">
        <v>36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AX455"/>
  <sheetViews>
    <sheetView topLeftCell="X43" zoomScale="85" workbookViewId="0">
      <selection activeCell="AO72" activeCellId="1" sqref="AF81 AO72"/>
    </sheetView>
  </sheetViews>
  <sheetFormatPr defaultColWidth="8.85546875" defaultRowHeight="12.75" x14ac:dyDescent="0.2"/>
  <cols>
    <col min="1" max="1" width="10.7109375" customWidth="1"/>
    <col min="2" max="2" width="9" customWidth="1"/>
    <col min="3" max="3" width="11.85546875" hidden="1" customWidth="1"/>
    <col min="4" max="4" width="11" hidden="1" customWidth="1"/>
    <col min="5" max="5" width="5" hidden="1" customWidth="1"/>
    <col min="6" max="6" width="8" hidden="1" customWidth="1"/>
    <col min="7" max="7" width="8.7109375" hidden="1" customWidth="1"/>
    <col min="8" max="8" width="8.28515625" hidden="1" customWidth="1"/>
    <col min="9" max="9" width="6.7109375" hidden="1" customWidth="1"/>
    <col min="10" max="12" width="9.140625" hidden="1" customWidth="1"/>
    <col min="13" max="13" width="8" customWidth="1"/>
    <col min="14" max="14" width="11.42578125" hidden="1" customWidth="1"/>
    <col min="15" max="15" width="9.140625" hidden="1" customWidth="1"/>
    <col min="16" max="16" width="5.28515625" customWidth="1"/>
    <col min="17" max="17" width="0" hidden="1" customWidth="1"/>
    <col min="18" max="18" width="7.42578125" customWidth="1"/>
    <col min="19" max="19" width="7.28515625" customWidth="1"/>
    <col min="20" max="20" width="8.140625" hidden="1" customWidth="1"/>
    <col min="24" max="24" width="10" customWidth="1"/>
    <col min="42" max="42" width="0" hidden="1" customWidth="1"/>
    <col min="44" max="44" width="0" hidden="1" customWidth="1"/>
    <col min="46" max="46" width="0" hidden="1" customWidth="1"/>
    <col min="48" max="48" width="0" hidden="1" customWidth="1"/>
  </cols>
  <sheetData>
    <row r="1" spans="1:50" s="5" customFormat="1" x14ac:dyDescent="0.2">
      <c r="A1" s="5" t="s">
        <v>90</v>
      </c>
      <c r="B1" s="5" t="s">
        <v>18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139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127</v>
      </c>
      <c r="Y1" s="5" t="s">
        <v>14</v>
      </c>
    </row>
    <row r="2" spans="1:50" x14ac:dyDescent="0.2">
      <c r="A2" s="17">
        <v>39168</v>
      </c>
      <c r="B2" s="18" t="s">
        <v>59</v>
      </c>
      <c r="C2" s="18" t="s">
        <v>60</v>
      </c>
      <c r="D2" s="18" t="s">
        <v>92</v>
      </c>
      <c r="E2" s="18">
        <v>5</v>
      </c>
      <c r="F2" s="18">
        <v>1</v>
      </c>
      <c r="G2" s="18">
        <v>2</v>
      </c>
      <c r="H2" s="18">
        <v>1</v>
      </c>
      <c r="I2" s="18">
        <v>2</v>
      </c>
      <c r="J2" s="18">
        <v>6</v>
      </c>
      <c r="K2" s="18" t="s">
        <v>140</v>
      </c>
      <c r="L2" s="18" t="s">
        <v>153</v>
      </c>
      <c r="M2" s="18" t="s">
        <v>154</v>
      </c>
      <c r="N2" s="18">
        <v>2</v>
      </c>
      <c r="O2" s="18">
        <v>0.05</v>
      </c>
      <c r="P2" s="18">
        <v>12.24</v>
      </c>
      <c r="Q2" s="18">
        <v>6.08</v>
      </c>
      <c r="R2" s="18">
        <v>3.84</v>
      </c>
      <c r="S2" s="18">
        <v>0.32100000000000001</v>
      </c>
      <c r="T2" s="18"/>
      <c r="U2" s="18">
        <v>6.4</v>
      </c>
      <c r="X2" s="17"/>
      <c r="Y2">
        <v>16</v>
      </c>
      <c r="Z2">
        <v>17</v>
      </c>
      <c r="AA2">
        <v>18</v>
      </c>
      <c r="AB2" t="s">
        <v>266</v>
      </c>
      <c r="AQ2" t="s">
        <v>14</v>
      </c>
    </row>
    <row r="3" spans="1:50" x14ac:dyDescent="0.2">
      <c r="A3" s="17">
        <v>39182</v>
      </c>
      <c r="B3" s="18"/>
      <c r="C3" s="18"/>
      <c r="D3" s="18"/>
      <c r="E3" s="18">
        <v>5</v>
      </c>
      <c r="F3" s="18">
        <v>1</v>
      </c>
      <c r="G3" s="18">
        <v>2</v>
      </c>
      <c r="H3" s="18">
        <v>1</v>
      </c>
      <c r="I3" s="18">
        <v>2</v>
      </c>
      <c r="J3" s="18">
        <v>8</v>
      </c>
      <c r="K3" s="18" t="s">
        <v>165</v>
      </c>
      <c r="L3" s="18" t="s">
        <v>168</v>
      </c>
      <c r="M3" s="18" t="s">
        <v>98</v>
      </c>
      <c r="N3" s="18">
        <v>2</v>
      </c>
      <c r="O3" s="18">
        <v>0.08</v>
      </c>
      <c r="P3" s="18">
        <v>11.25</v>
      </c>
      <c r="Q3" s="18">
        <v>5.69</v>
      </c>
      <c r="R3" s="18">
        <v>1.84</v>
      </c>
      <c r="S3" s="18">
        <v>0.19700000000000001</v>
      </c>
      <c r="T3" s="18"/>
      <c r="U3" s="18">
        <v>4.0999999999999996</v>
      </c>
      <c r="X3" s="17" t="s">
        <v>261</v>
      </c>
      <c r="Y3">
        <v>3.84</v>
      </c>
      <c r="Z3">
        <v>2.64</v>
      </c>
      <c r="AA3">
        <v>8.0500000000000007</v>
      </c>
      <c r="AB3">
        <f>AVERAGE(Y3:AA3)</f>
        <v>4.8433333333333337</v>
      </c>
      <c r="AC3">
        <v>0.1</v>
      </c>
      <c r="AQ3">
        <v>16</v>
      </c>
      <c r="AS3">
        <v>17</v>
      </c>
      <c r="AU3">
        <v>18</v>
      </c>
      <c r="AW3" t="s">
        <v>266</v>
      </c>
    </row>
    <row r="4" spans="1:50" x14ac:dyDescent="0.2">
      <c r="A4" s="17">
        <v>39196</v>
      </c>
      <c r="B4" s="18"/>
      <c r="C4" s="18"/>
      <c r="D4" s="18" t="s">
        <v>186</v>
      </c>
      <c r="E4" s="18">
        <v>5</v>
      </c>
      <c r="F4" s="18">
        <v>1</v>
      </c>
      <c r="G4" s="18">
        <v>2</v>
      </c>
      <c r="H4" s="18">
        <v>1</v>
      </c>
      <c r="I4" s="18">
        <v>1</v>
      </c>
      <c r="J4" s="18" t="s">
        <v>20</v>
      </c>
      <c r="K4" s="18" t="s">
        <v>150</v>
      </c>
      <c r="L4" s="18" t="s">
        <v>153</v>
      </c>
      <c r="M4" s="18" t="s">
        <v>20</v>
      </c>
      <c r="N4" s="18" t="s">
        <v>20</v>
      </c>
      <c r="O4" s="18">
        <v>0.05</v>
      </c>
      <c r="P4" s="18">
        <v>8.8800000000000008</v>
      </c>
      <c r="Q4" s="18">
        <v>6.29</v>
      </c>
      <c r="R4" s="18">
        <v>1.69</v>
      </c>
      <c r="S4" s="18">
        <v>0.45400000000000001</v>
      </c>
      <c r="T4" s="18"/>
      <c r="U4" s="18">
        <v>7.3</v>
      </c>
      <c r="X4" s="17" t="s">
        <v>255</v>
      </c>
      <c r="Y4">
        <f>AVERAGE(R3:R4)</f>
        <v>1.7650000000000001</v>
      </c>
      <c r="Z4">
        <f>AVERAGE(R25:R26)</f>
        <v>3.2650000000000001</v>
      </c>
      <c r="AA4">
        <f>AVERAGE(R47:R48)</f>
        <v>6.4450000000000003</v>
      </c>
      <c r="AB4">
        <f t="shared" ref="AB4:AB12" si="0">AVERAGE(Y4:AA4)</f>
        <v>3.8250000000000006</v>
      </c>
      <c r="AC4">
        <v>0.1</v>
      </c>
      <c r="AO4" t="s">
        <v>261</v>
      </c>
      <c r="AP4">
        <v>3.84</v>
      </c>
      <c r="AQ4">
        <f>(AP4*0.2258065)</f>
        <v>0.86709695999999992</v>
      </c>
      <c r="AR4">
        <v>2.64</v>
      </c>
      <c r="AS4">
        <f t="shared" ref="AS4:AU13" si="1">(AR4*0.2258065)</f>
        <v>0.59612916000000005</v>
      </c>
      <c r="AT4">
        <v>8.0500000000000007</v>
      </c>
      <c r="AU4">
        <f t="shared" si="1"/>
        <v>1.8177423250000002</v>
      </c>
      <c r="AV4">
        <v>4.8433333333333337</v>
      </c>
      <c r="AW4">
        <f t="shared" ref="AW4:AW13" si="2">(AV4*0.2258065)</f>
        <v>1.0936561483333334</v>
      </c>
      <c r="AX4">
        <v>0.1</v>
      </c>
    </row>
    <row r="5" spans="1:50" x14ac:dyDescent="0.2">
      <c r="A5" s="17">
        <v>39210</v>
      </c>
      <c r="B5" s="18"/>
      <c r="C5" s="18"/>
      <c r="D5" s="18"/>
      <c r="E5" s="18">
        <v>2</v>
      </c>
      <c r="F5" s="18">
        <v>2</v>
      </c>
      <c r="G5" s="18">
        <v>3</v>
      </c>
      <c r="H5" s="18">
        <v>1</v>
      </c>
      <c r="I5" s="18">
        <v>2</v>
      </c>
      <c r="J5" s="18">
        <v>3</v>
      </c>
      <c r="K5" s="18" t="s">
        <v>169</v>
      </c>
      <c r="L5" s="18" t="s">
        <v>157</v>
      </c>
      <c r="M5" s="18" t="s">
        <v>20</v>
      </c>
      <c r="N5" s="18" t="s">
        <v>20</v>
      </c>
      <c r="O5" s="18">
        <v>0.08</v>
      </c>
      <c r="P5" s="18">
        <v>8.35</v>
      </c>
      <c r="Q5" s="18">
        <v>6.89</v>
      </c>
      <c r="R5" s="18">
        <v>1.17</v>
      </c>
      <c r="S5" s="18">
        <v>0.318</v>
      </c>
      <c r="T5" s="18"/>
      <c r="U5" s="18">
        <v>7.5</v>
      </c>
      <c r="X5" s="17" t="s">
        <v>256</v>
      </c>
      <c r="Y5">
        <f>AVERAGE(R5:R6)</f>
        <v>0.99249999999999994</v>
      </c>
      <c r="Z5">
        <f>AVERAGE(R27:R28)</f>
        <v>6.2650000000000006</v>
      </c>
      <c r="AA5">
        <f>AVERAGE(R49:R50)</f>
        <v>10.85</v>
      </c>
      <c r="AB5">
        <f t="shared" si="0"/>
        <v>6.0358333333333336</v>
      </c>
      <c r="AC5">
        <v>0.1</v>
      </c>
      <c r="AO5" t="s">
        <v>255</v>
      </c>
      <c r="AP5">
        <v>1.7649999999999999</v>
      </c>
      <c r="AQ5">
        <f t="shared" ref="AQ5:AQ13" si="3">(AP5*0.2258065)</f>
        <v>0.39854847249999997</v>
      </c>
      <c r="AR5">
        <v>3.2650000000000001</v>
      </c>
      <c r="AS5">
        <f t="shared" si="1"/>
        <v>0.73725822250000006</v>
      </c>
      <c r="AT5">
        <v>6.4450000000000003</v>
      </c>
      <c r="AU5">
        <f t="shared" si="1"/>
        <v>1.4553228925000001</v>
      </c>
      <c r="AV5">
        <v>3.8250000000000002</v>
      </c>
      <c r="AW5">
        <f t="shared" si="2"/>
        <v>0.86370986250000004</v>
      </c>
      <c r="AX5">
        <v>0.1</v>
      </c>
    </row>
    <row r="6" spans="1:50" x14ac:dyDescent="0.2">
      <c r="A6" s="17">
        <v>39224</v>
      </c>
      <c r="B6" s="18"/>
      <c r="C6" s="18"/>
      <c r="D6" s="18"/>
      <c r="E6" s="18">
        <v>5</v>
      </c>
      <c r="F6" s="18">
        <v>1</v>
      </c>
      <c r="G6" s="18">
        <v>1</v>
      </c>
      <c r="H6" s="18">
        <v>1</v>
      </c>
      <c r="I6" s="18">
        <v>1</v>
      </c>
      <c r="J6" s="18">
        <v>2</v>
      </c>
      <c r="K6" s="18" t="s">
        <v>153</v>
      </c>
      <c r="L6" s="18" t="s">
        <v>153</v>
      </c>
      <c r="M6" s="18" t="s">
        <v>20</v>
      </c>
      <c r="N6" s="18" t="s">
        <v>20</v>
      </c>
      <c r="O6" s="18">
        <v>0.06</v>
      </c>
      <c r="P6" s="18">
        <v>8.33</v>
      </c>
      <c r="Q6" s="18">
        <v>6.94</v>
      </c>
      <c r="R6" s="18">
        <v>0.81499999999999995</v>
      </c>
      <c r="S6" s="18">
        <v>0.30599999999999999</v>
      </c>
      <c r="T6" s="18"/>
      <c r="U6" s="18">
        <v>6.4</v>
      </c>
      <c r="X6" s="17" t="s">
        <v>257</v>
      </c>
      <c r="Y6">
        <f>AVERAGE(R7:R8)</f>
        <v>1.0129999999999999</v>
      </c>
      <c r="Z6">
        <f>AVERAGE(R29:R30)</f>
        <v>7.6449999999999996</v>
      </c>
      <c r="AA6">
        <f>AVERAGE(R51:R52)</f>
        <v>11.4</v>
      </c>
      <c r="AB6">
        <f t="shared" si="0"/>
        <v>6.6859999999999999</v>
      </c>
      <c r="AC6">
        <v>0.1</v>
      </c>
      <c r="AO6" t="s">
        <v>256</v>
      </c>
      <c r="AP6">
        <v>0.99250000000000005</v>
      </c>
      <c r="AQ6">
        <f t="shared" si="3"/>
        <v>0.22411295125</v>
      </c>
      <c r="AR6">
        <v>6.2649999999999997</v>
      </c>
      <c r="AS6">
        <f t="shared" si="1"/>
        <v>1.4146777224999998</v>
      </c>
      <c r="AT6">
        <v>10.85</v>
      </c>
      <c r="AU6">
        <f t="shared" si="1"/>
        <v>2.4500005249999997</v>
      </c>
      <c r="AV6">
        <v>6.0358333333333336</v>
      </c>
      <c r="AW6">
        <f t="shared" si="2"/>
        <v>1.3629303995833333</v>
      </c>
      <c r="AX6">
        <v>0.1</v>
      </c>
    </row>
    <row r="7" spans="1:50" x14ac:dyDescent="0.2">
      <c r="A7" s="19">
        <v>39238</v>
      </c>
      <c r="B7" s="18"/>
      <c r="C7" s="18"/>
      <c r="D7" s="18" t="s">
        <v>211</v>
      </c>
      <c r="E7" s="18">
        <v>4</v>
      </c>
      <c r="F7" s="18">
        <v>2</v>
      </c>
      <c r="G7" s="18">
        <v>1</v>
      </c>
      <c r="H7" s="18">
        <v>4</v>
      </c>
      <c r="I7" s="18">
        <v>3</v>
      </c>
      <c r="J7" s="18">
        <v>6</v>
      </c>
      <c r="K7" s="18" t="s">
        <v>150</v>
      </c>
      <c r="L7" s="18" t="s">
        <v>150</v>
      </c>
      <c r="M7" s="18" t="s">
        <v>212</v>
      </c>
      <c r="N7" s="18">
        <v>2</v>
      </c>
      <c r="O7" s="18">
        <v>7.0000000000000007E-2</v>
      </c>
      <c r="P7" s="18">
        <v>6.86</v>
      </c>
      <c r="Q7" s="18">
        <v>6.89</v>
      </c>
      <c r="R7" s="18">
        <v>1.08</v>
      </c>
      <c r="S7" s="18">
        <v>0.28699999999999998</v>
      </c>
      <c r="T7" s="18"/>
      <c r="U7" s="18">
        <v>2.4</v>
      </c>
      <c r="X7" s="19" t="s">
        <v>258</v>
      </c>
      <c r="Y7">
        <f>AVERAGE(R9:R10)</f>
        <v>7.34</v>
      </c>
      <c r="Z7">
        <f>AVERAGE(R31:R33)</f>
        <v>15.164999999999999</v>
      </c>
      <c r="AA7">
        <f>AVERAGE(R53:R55)</f>
        <v>20.91</v>
      </c>
      <c r="AB7">
        <f t="shared" si="0"/>
        <v>14.471666666666666</v>
      </c>
      <c r="AC7">
        <v>0.1</v>
      </c>
      <c r="AO7" t="s">
        <v>257</v>
      </c>
      <c r="AP7">
        <v>1.0129999999999999</v>
      </c>
      <c r="AQ7">
        <f t="shared" si="3"/>
        <v>0.22874198449999997</v>
      </c>
      <c r="AR7">
        <v>7.6449999999999996</v>
      </c>
      <c r="AS7">
        <f t="shared" si="1"/>
        <v>1.7262906924999999</v>
      </c>
      <c r="AT7">
        <v>11.4</v>
      </c>
      <c r="AU7">
        <f t="shared" si="1"/>
        <v>2.5741941000000002</v>
      </c>
      <c r="AV7">
        <v>6.6859999999999999</v>
      </c>
      <c r="AW7">
        <f t="shared" si="2"/>
        <v>1.509742259</v>
      </c>
      <c r="AX7">
        <v>0.1</v>
      </c>
    </row>
    <row r="8" spans="1:50" x14ac:dyDescent="0.2">
      <c r="A8" s="19">
        <v>39252</v>
      </c>
      <c r="B8" s="18"/>
      <c r="C8" s="18"/>
      <c r="D8" s="18" t="s">
        <v>186</v>
      </c>
      <c r="E8" s="18">
        <v>5</v>
      </c>
      <c r="F8" s="18">
        <v>1</v>
      </c>
      <c r="G8" s="18">
        <v>1</v>
      </c>
      <c r="H8" s="18">
        <v>1</v>
      </c>
      <c r="I8" s="18">
        <v>2</v>
      </c>
      <c r="J8" s="18">
        <v>5</v>
      </c>
      <c r="K8" s="18" t="s">
        <v>151</v>
      </c>
      <c r="L8" s="18" t="s">
        <v>142</v>
      </c>
      <c r="M8" s="18" t="s">
        <v>20</v>
      </c>
      <c r="N8" s="18" t="s">
        <v>20</v>
      </c>
      <c r="O8" s="18">
        <v>0.06</v>
      </c>
      <c r="P8" s="18">
        <v>8.74</v>
      </c>
      <c r="Q8" s="18">
        <v>7.28</v>
      </c>
      <c r="R8" s="18">
        <v>0.94599999999999995</v>
      </c>
      <c r="S8" s="18">
        <v>0.1</v>
      </c>
      <c r="T8" s="18"/>
      <c r="U8" s="18">
        <v>21</v>
      </c>
      <c r="X8" s="19" t="s">
        <v>262</v>
      </c>
      <c r="Y8">
        <f>AVERAGE(R12:R13)</f>
        <v>0.24149999999999999</v>
      </c>
      <c r="Z8">
        <f>AVERAGE(R34:R35)</f>
        <v>4.4335000000000004</v>
      </c>
      <c r="AA8">
        <f>AVERAGE(R56:R57)</f>
        <v>8.7799999999999994</v>
      </c>
      <c r="AB8">
        <f t="shared" si="0"/>
        <v>4.4850000000000003</v>
      </c>
      <c r="AC8">
        <v>0.1</v>
      </c>
      <c r="AO8" t="s">
        <v>258</v>
      </c>
      <c r="AP8">
        <v>7.34</v>
      </c>
      <c r="AQ8">
        <f t="shared" si="3"/>
        <v>1.6574197099999999</v>
      </c>
      <c r="AR8">
        <v>15.164999999999999</v>
      </c>
      <c r="AS8">
        <f t="shared" si="1"/>
        <v>3.4243555724999997</v>
      </c>
      <c r="AT8">
        <v>20.91</v>
      </c>
      <c r="AU8">
        <f t="shared" si="1"/>
        <v>4.7216139149999998</v>
      </c>
      <c r="AV8">
        <v>14.471666666666666</v>
      </c>
      <c r="AW8">
        <f t="shared" si="2"/>
        <v>3.2677963991666665</v>
      </c>
      <c r="AX8">
        <v>0.1</v>
      </c>
    </row>
    <row r="9" spans="1:50" x14ac:dyDescent="0.2">
      <c r="A9" s="19">
        <v>39268</v>
      </c>
      <c r="B9" s="18"/>
      <c r="C9" s="18"/>
      <c r="D9" s="18"/>
      <c r="E9" s="18">
        <v>5</v>
      </c>
      <c r="F9" s="18">
        <v>2</v>
      </c>
      <c r="G9" s="18">
        <v>2</v>
      </c>
      <c r="H9" s="18">
        <v>1</v>
      </c>
      <c r="I9" s="18">
        <v>2</v>
      </c>
      <c r="J9" s="18">
        <v>4</v>
      </c>
      <c r="K9" s="18" t="s">
        <v>208</v>
      </c>
      <c r="L9" s="18" t="s">
        <v>187</v>
      </c>
      <c r="M9" s="18" t="s">
        <v>20</v>
      </c>
      <c r="N9" s="18" t="s">
        <v>20</v>
      </c>
      <c r="O9" s="18">
        <v>0.06</v>
      </c>
      <c r="P9" s="18">
        <v>8.89</v>
      </c>
      <c r="Q9" s="18">
        <v>6.68</v>
      </c>
      <c r="R9" s="18">
        <v>12.3</v>
      </c>
      <c r="S9" s="18">
        <v>0.35899999999999999</v>
      </c>
      <c r="T9" s="18"/>
      <c r="U9" s="18">
        <v>12.3</v>
      </c>
      <c r="X9" s="19" t="s">
        <v>259</v>
      </c>
      <c r="Y9" s="35">
        <f>AVERAGE(R14:R15)</f>
        <v>8.5999999999999993E-2</v>
      </c>
      <c r="Z9">
        <f>AVERAGE(P36)</f>
        <v>2.35</v>
      </c>
      <c r="AA9">
        <f>AVERAGE(R58:R59)</f>
        <v>9.6449999999999996</v>
      </c>
      <c r="AB9">
        <f t="shared" si="0"/>
        <v>4.0270000000000001</v>
      </c>
      <c r="AC9">
        <v>0.1</v>
      </c>
      <c r="AO9" t="s">
        <v>262</v>
      </c>
      <c r="AP9">
        <v>0.24149999999999999</v>
      </c>
      <c r="AQ9">
        <f t="shared" si="3"/>
        <v>5.4532269749999994E-2</v>
      </c>
      <c r="AR9">
        <v>4.4335000000000004</v>
      </c>
      <c r="AS9">
        <f t="shared" si="1"/>
        <v>1.0011131177500001</v>
      </c>
      <c r="AT9">
        <v>8.7799999999999994</v>
      </c>
      <c r="AU9">
        <f t="shared" si="1"/>
        <v>1.9825810699999997</v>
      </c>
      <c r="AV9">
        <v>4.4850000000000003</v>
      </c>
      <c r="AW9">
        <f t="shared" si="2"/>
        <v>1.0127421525</v>
      </c>
      <c r="AX9">
        <v>0.1</v>
      </c>
    </row>
    <row r="10" spans="1:50" x14ac:dyDescent="0.2">
      <c r="A10" s="19">
        <v>39282</v>
      </c>
      <c r="B10" s="18"/>
      <c r="C10" s="18"/>
      <c r="D10" s="18"/>
      <c r="E10" s="18">
        <v>5</v>
      </c>
      <c r="F10" s="18">
        <v>1</v>
      </c>
      <c r="G10" s="18">
        <v>1</v>
      </c>
      <c r="H10" s="18">
        <v>1</v>
      </c>
      <c r="I10" s="18" t="s">
        <v>20</v>
      </c>
      <c r="J10" s="18" t="s">
        <v>20</v>
      </c>
      <c r="K10" s="18" t="s">
        <v>213</v>
      </c>
      <c r="L10" s="18" t="s">
        <v>151</v>
      </c>
      <c r="M10" s="18" t="s">
        <v>20</v>
      </c>
      <c r="N10" s="18" t="s">
        <v>20</v>
      </c>
      <c r="O10" s="18">
        <v>0.06</v>
      </c>
      <c r="P10" s="18">
        <v>10.39</v>
      </c>
      <c r="Q10" s="18">
        <v>8.6300000000000008</v>
      </c>
      <c r="R10" s="18">
        <v>2.38</v>
      </c>
      <c r="S10" s="18">
        <v>4.7E-2</v>
      </c>
      <c r="T10" s="18"/>
      <c r="U10" s="18">
        <v>6.1</v>
      </c>
      <c r="X10" t="s">
        <v>260</v>
      </c>
      <c r="Y10" s="35">
        <f>AVERAGE(R16)</f>
        <v>1.5E-3</v>
      </c>
      <c r="Z10">
        <f>AVERAGE(R38:R39)</f>
        <v>14.75</v>
      </c>
      <c r="AA10">
        <f>AVERAGE(R60:R61)</f>
        <v>12.95</v>
      </c>
      <c r="AB10">
        <f t="shared" si="0"/>
        <v>9.2338333333333331</v>
      </c>
      <c r="AC10">
        <v>0.1</v>
      </c>
      <c r="AO10" t="s">
        <v>259</v>
      </c>
      <c r="AP10">
        <v>8.5999999999999993E-2</v>
      </c>
      <c r="AQ10">
        <f t="shared" si="3"/>
        <v>1.9419358999999997E-2</v>
      </c>
      <c r="AR10">
        <v>2.35</v>
      </c>
      <c r="AS10">
        <f t="shared" si="1"/>
        <v>0.53064527500000003</v>
      </c>
      <c r="AT10">
        <v>9.6449999999999996</v>
      </c>
      <c r="AU10">
        <f t="shared" si="1"/>
        <v>2.1779036924999997</v>
      </c>
      <c r="AV10">
        <v>4.0270000000000001</v>
      </c>
      <c r="AW10">
        <f t="shared" si="2"/>
        <v>0.90932277549999996</v>
      </c>
      <c r="AX10">
        <v>0.1</v>
      </c>
    </row>
    <row r="11" spans="1:50" x14ac:dyDescent="0.2">
      <c r="A11" s="19">
        <v>39294</v>
      </c>
      <c r="B11" s="18"/>
      <c r="C11" s="18"/>
      <c r="D11" s="18"/>
      <c r="E11" s="18"/>
      <c r="F11" s="18" t="s">
        <v>134</v>
      </c>
      <c r="G11" s="18"/>
      <c r="H11" s="18"/>
      <c r="I11" s="18"/>
      <c r="J11" s="18"/>
      <c r="K11" s="18"/>
      <c r="L11" s="18"/>
      <c r="M11" s="18"/>
      <c r="N11" s="18"/>
      <c r="O11" s="18"/>
      <c r="P11" s="18" t="s">
        <v>134</v>
      </c>
      <c r="Q11" s="18"/>
      <c r="R11" s="18"/>
      <c r="S11" s="18"/>
      <c r="T11" s="18"/>
      <c r="U11" s="18"/>
      <c r="X11" t="s">
        <v>263</v>
      </c>
      <c r="Y11" s="35">
        <v>1.5E-3</v>
      </c>
      <c r="Z11">
        <f>AVERAGE(R40:R41)</f>
        <v>7.4006500000000006</v>
      </c>
      <c r="AA11">
        <f>AVERAGE(R62:R63)</f>
        <v>12.900550000000001</v>
      </c>
      <c r="AB11">
        <f t="shared" si="0"/>
        <v>6.7675666666666672</v>
      </c>
      <c r="AC11">
        <v>0.1</v>
      </c>
      <c r="AO11" t="s">
        <v>260</v>
      </c>
      <c r="AP11">
        <v>1.5E-3</v>
      </c>
      <c r="AQ11" s="35">
        <f t="shared" si="3"/>
        <v>3.3870975000000001E-4</v>
      </c>
      <c r="AR11">
        <v>14.75</v>
      </c>
      <c r="AS11">
        <f t="shared" si="1"/>
        <v>3.3306458750000001</v>
      </c>
      <c r="AT11">
        <v>12.95</v>
      </c>
      <c r="AU11">
        <f t="shared" si="1"/>
        <v>2.9241941749999998</v>
      </c>
      <c r="AV11">
        <v>9.2338333333333331</v>
      </c>
      <c r="AW11">
        <f t="shared" si="2"/>
        <v>2.0850595865833332</v>
      </c>
      <c r="AX11">
        <v>0.1</v>
      </c>
    </row>
    <row r="12" spans="1:50" x14ac:dyDescent="0.2">
      <c r="A12" s="19">
        <v>39308</v>
      </c>
      <c r="B12" s="18"/>
      <c r="C12" s="18"/>
      <c r="D12" s="18"/>
      <c r="E12" s="18">
        <v>5</v>
      </c>
      <c r="F12" s="18">
        <v>1</v>
      </c>
      <c r="G12" s="18">
        <v>1</v>
      </c>
      <c r="H12" s="18">
        <v>2</v>
      </c>
      <c r="I12" s="18">
        <v>2</v>
      </c>
      <c r="J12" s="18">
        <v>2</v>
      </c>
      <c r="K12" s="18" t="s">
        <v>150</v>
      </c>
      <c r="L12" s="18" t="s">
        <v>142</v>
      </c>
      <c r="M12" s="18" t="s">
        <v>20</v>
      </c>
      <c r="N12" s="18" t="s">
        <v>20</v>
      </c>
      <c r="O12" s="18">
        <v>7.0000000000000007E-2</v>
      </c>
      <c r="P12" s="18">
        <v>8.3000000000000007</v>
      </c>
      <c r="Q12" s="18">
        <v>7.27</v>
      </c>
      <c r="R12" s="18">
        <v>0.3</v>
      </c>
      <c r="S12" s="18">
        <v>0.26800000000000002</v>
      </c>
      <c r="T12" s="18"/>
      <c r="U12" s="18">
        <v>6</v>
      </c>
      <c r="X12" t="s">
        <v>264</v>
      </c>
      <c r="Y12">
        <v>0.44500000000000001</v>
      </c>
      <c r="Z12" s="35">
        <v>3.0000000000000001E-3</v>
      </c>
      <c r="AA12" s="35">
        <v>2.0999999999999999E-3</v>
      </c>
      <c r="AB12">
        <f t="shared" si="0"/>
        <v>0.15003333333333332</v>
      </c>
      <c r="AC12">
        <v>0.1</v>
      </c>
      <c r="AO12" t="s">
        <v>263</v>
      </c>
      <c r="AP12">
        <v>1.5E-3</v>
      </c>
      <c r="AQ12" s="35">
        <f t="shared" si="3"/>
        <v>3.3870975000000001E-4</v>
      </c>
      <c r="AR12">
        <v>7.4006500000000006</v>
      </c>
      <c r="AS12">
        <f t="shared" si="1"/>
        <v>1.6711148742250002</v>
      </c>
      <c r="AT12">
        <v>12.900550000000001</v>
      </c>
      <c r="AU12">
        <f t="shared" si="1"/>
        <v>2.9130280435750002</v>
      </c>
      <c r="AV12">
        <v>6.7675666666666672</v>
      </c>
      <c r="AW12">
        <f t="shared" si="2"/>
        <v>1.5281605425166667</v>
      </c>
      <c r="AX12">
        <v>0.1</v>
      </c>
    </row>
    <row r="13" spans="1:50" x14ac:dyDescent="0.2">
      <c r="A13" s="19">
        <v>39322</v>
      </c>
      <c r="B13" s="18"/>
      <c r="C13" s="18"/>
      <c r="D13" s="18"/>
      <c r="E13" s="18">
        <v>5</v>
      </c>
      <c r="F13" s="18">
        <v>1</v>
      </c>
      <c r="G13" s="18">
        <v>1</v>
      </c>
      <c r="H13" s="18">
        <v>1</v>
      </c>
      <c r="I13" s="18">
        <v>2</v>
      </c>
      <c r="J13" s="18">
        <v>3</v>
      </c>
      <c r="K13" s="18" t="s">
        <v>140</v>
      </c>
      <c r="L13" s="18" t="s">
        <v>142</v>
      </c>
      <c r="M13" s="18" t="s">
        <v>20</v>
      </c>
      <c r="N13" s="18" t="s">
        <v>20</v>
      </c>
      <c r="O13" s="18">
        <v>0.08</v>
      </c>
      <c r="P13" s="18">
        <v>5.66</v>
      </c>
      <c r="Q13" s="18">
        <v>10.029999999999999</v>
      </c>
      <c r="R13" s="18">
        <v>0.183</v>
      </c>
      <c r="S13" s="18">
        <v>8.8999999999999996E-2</v>
      </c>
      <c r="T13" s="18"/>
      <c r="U13" s="18">
        <v>4.5999999999999996</v>
      </c>
      <c r="X13" s="19"/>
      <c r="AO13" t="s">
        <v>264</v>
      </c>
      <c r="AP13">
        <v>0.44500000000000001</v>
      </c>
      <c r="AQ13" s="35">
        <f t="shared" si="3"/>
        <v>0.1004838925</v>
      </c>
      <c r="AR13">
        <v>3.0000000000000001E-3</v>
      </c>
      <c r="AS13" s="35">
        <f t="shared" si="1"/>
        <v>6.7741950000000002E-4</v>
      </c>
      <c r="AT13" s="35">
        <v>2.0999999999999999E-3</v>
      </c>
      <c r="AU13" s="35">
        <f t="shared" si="1"/>
        <v>4.7419364999999998E-4</v>
      </c>
      <c r="AV13">
        <v>0.15003333333333332</v>
      </c>
      <c r="AW13">
        <f t="shared" si="2"/>
        <v>3.3878501883333328E-2</v>
      </c>
      <c r="AX13">
        <v>0.1</v>
      </c>
    </row>
    <row r="14" spans="1:50" x14ac:dyDescent="0.2">
      <c r="A14" s="19">
        <v>39336</v>
      </c>
      <c r="B14" s="18"/>
      <c r="C14" s="18"/>
      <c r="D14" s="18"/>
      <c r="E14" s="18">
        <v>5</v>
      </c>
      <c r="F14" s="18">
        <v>2</v>
      </c>
      <c r="G14" s="18">
        <v>2</v>
      </c>
      <c r="H14" s="18">
        <v>2</v>
      </c>
      <c r="I14" s="18">
        <v>2</v>
      </c>
      <c r="J14" s="18">
        <v>4</v>
      </c>
      <c r="K14" s="18" t="s">
        <v>150</v>
      </c>
      <c r="L14" s="18" t="s">
        <v>155</v>
      </c>
      <c r="M14" s="18" t="s">
        <v>20</v>
      </c>
      <c r="N14" s="18" t="s">
        <v>20</v>
      </c>
      <c r="O14" s="18">
        <v>0.05</v>
      </c>
      <c r="P14" s="18">
        <v>13.04</v>
      </c>
      <c r="Q14" s="18">
        <v>7.63</v>
      </c>
      <c r="R14" s="18">
        <v>0.128</v>
      </c>
      <c r="S14" s="18">
        <v>0.16800000000000001</v>
      </c>
      <c r="T14" s="18"/>
      <c r="U14" s="18">
        <v>14.5</v>
      </c>
      <c r="X14" s="19"/>
      <c r="Y14" t="s">
        <v>15</v>
      </c>
    </row>
    <row r="15" spans="1:50" x14ac:dyDescent="0.2">
      <c r="A15" s="19">
        <v>39350</v>
      </c>
      <c r="B15" s="18"/>
      <c r="C15" s="18"/>
      <c r="D15" s="18"/>
      <c r="E15" s="18">
        <v>5</v>
      </c>
      <c r="F15" s="18">
        <v>1</v>
      </c>
      <c r="G15" s="18">
        <v>1</v>
      </c>
      <c r="H15" s="18">
        <v>1</v>
      </c>
      <c r="I15" s="18">
        <v>2</v>
      </c>
      <c r="J15" s="18">
        <v>4</v>
      </c>
      <c r="K15" s="18" t="s">
        <v>150</v>
      </c>
      <c r="L15" s="18" t="s">
        <v>167</v>
      </c>
      <c r="M15" s="18" t="s">
        <v>20</v>
      </c>
      <c r="N15" s="18" t="s">
        <v>20</v>
      </c>
      <c r="O15" s="18">
        <v>0.21</v>
      </c>
      <c r="P15" s="18" t="s">
        <v>20</v>
      </c>
      <c r="Q15" s="18">
        <v>7.21</v>
      </c>
      <c r="R15" s="18">
        <v>4.3999999999999997E-2</v>
      </c>
      <c r="S15" s="18">
        <v>0.113</v>
      </c>
      <c r="T15" s="18"/>
      <c r="U15" s="18">
        <v>6.5</v>
      </c>
      <c r="X15" s="19"/>
      <c r="Y15">
        <v>16</v>
      </c>
      <c r="Z15">
        <v>17</v>
      </c>
      <c r="AA15">
        <v>18</v>
      </c>
      <c r="AQ15" t="s">
        <v>15</v>
      </c>
    </row>
    <row r="16" spans="1:50" x14ac:dyDescent="0.2">
      <c r="A16" s="19">
        <v>39364</v>
      </c>
      <c r="B16" s="18"/>
      <c r="C16" s="18"/>
      <c r="D16" s="18"/>
      <c r="E16" s="18">
        <v>5</v>
      </c>
      <c r="F16" s="18">
        <v>2</v>
      </c>
      <c r="G16" s="18">
        <v>1</v>
      </c>
      <c r="H16" s="18">
        <v>1</v>
      </c>
      <c r="I16" s="18">
        <v>3</v>
      </c>
      <c r="J16" s="18" t="s">
        <v>20</v>
      </c>
      <c r="K16" s="18" t="s">
        <v>140</v>
      </c>
      <c r="L16" s="18" t="s">
        <v>187</v>
      </c>
      <c r="M16" s="18" t="s">
        <v>20</v>
      </c>
      <c r="N16" s="18" t="s">
        <v>20</v>
      </c>
      <c r="O16" s="18">
        <v>0.08</v>
      </c>
      <c r="P16" s="18">
        <v>9.5</v>
      </c>
      <c r="Q16" s="18">
        <v>7.86</v>
      </c>
      <c r="R16" s="18">
        <v>1.5E-3</v>
      </c>
      <c r="S16" s="18">
        <v>0.11799999999999999</v>
      </c>
      <c r="T16" s="18"/>
      <c r="U16" s="18">
        <v>23.4</v>
      </c>
      <c r="X16" s="17" t="s">
        <v>261</v>
      </c>
      <c r="Y16">
        <v>0.32100000000000001</v>
      </c>
      <c r="Z16">
        <v>0.122</v>
      </c>
      <c r="AA16">
        <v>0.23499999999999999</v>
      </c>
      <c r="AB16">
        <f t="shared" ref="AB16:AB25" si="4">AVERAGE(Y16:AA16)</f>
        <v>0.22599999999999998</v>
      </c>
      <c r="AC16">
        <v>0.05</v>
      </c>
      <c r="AQ16">
        <v>16</v>
      </c>
      <c r="AS16">
        <v>17</v>
      </c>
      <c r="AU16">
        <v>18</v>
      </c>
    </row>
    <row r="17" spans="1:50" x14ac:dyDescent="0.2">
      <c r="A17" s="19">
        <v>39378</v>
      </c>
      <c r="B17" s="18"/>
      <c r="C17" s="18"/>
      <c r="D17" s="18"/>
      <c r="E17" s="18"/>
      <c r="F17" s="18" t="s">
        <v>134</v>
      </c>
      <c r="G17" s="18"/>
      <c r="H17" s="18"/>
      <c r="I17" s="18"/>
      <c r="J17" s="18"/>
      <c r="K17" s="18"/>
      <c r="L17" s="18"/>
      <c r="M17" s="18"/>
      <c r="N17" s="18"/>
      <c r="O17" s="18"/>
      <c r="P17" s="18" t="s">
        <v>134</v>
      </c>
      <c r="Q17" s="18"/>
      <c r="R17" s="18"/>
      <c r="S17" s="18"/>
      <c r="T17" s="18"/>
      <c r="U17" s="18"/>
      <c r="X17" s="17" t="s">
        <v>255</v>
      </c>
      <c r="Y17">
        <f>AVERAGE(S3:S4)</f>
        <v>0.32550000000000001</v>
      </c>
      <c r="Z17">
        <f>AVERAGE(S25:S26)</f>
        <v>0.14450000000000002</v>
      </c>
      <c r="AA17">
        <f>AVERAGE(S47:S48)</f>
        <v>0.30199999999999999</v>
      </c>
      <c r="AB17">
        <f t="shared" si="4"/>
        <v>0.25733333333333336</v>
      </c>
      <c r="AC17">
        <v>0.05</v>
      </c>
      <c r="AO17" t="s">
        <v>261</v>
      </c>
      <c r="AP17">
        <v>0.32100000000000001</v>
      </c>
      <c r="AQ17">
        <f>(AP17*0.3263158)</f>
        <v>0.1047473718</v>
      </c>
      <c r="AR17">
        <v>0.122</v>
      </c>
      <c r="AS17" s="35">
        <f t="shared" ref="AS17:AU26" si="5">(AR17*0.3263158)</f>
        <v>3.9810527599999999E-2</v>
      </c>
      <c r="AT17">
        <v>0.23499999999999999</v>
      </c>
      <c r="AU17">
        <f t="shared" si="5"/>
        <v>7.6684212999999987E-2</v>
      </c>
      <c r="AV17">
        <v>0.22599999999999998</v>
      </c>
      <c r="AW17">
        <f t="shared" ref="AW17:AW26" si="6">(AV17*0.3263158)</f>
        <v>7.3747370799999989E-2</v>
      </c>
      <c r="AX17">
        <v>0.05</v>
      </c>
    </row>
    <row r="18" spans="1:50" x14ac:dyDescent="0.2">
      <c r="A18" s="19">
        <v>39392</v>
      </c>
      <c r="B18" s="18"/>
      <c r="C18" s="18"/>
      <c r="D18" s="18"/>
      <c r="E18" s="18">
        <v>5</v>
      </c>
      <c r="F18" s="18">
        <v>1</v>
      </c>
      <c r="G18" s="18">
        <v>1</v>
      </c>
      <c r="H18" s="18">
        <v>4</v>
      </c>
      <c r="I18" s="18">
        <v>1</v>
      </c>
      <c r="J18" s="18">
        <v>2</v>
      </c>
      <c r="K18" s="18" t="s">
        <v>249</v>
      </c>
      <c r="L18" s="18" t="s">
        <v>141</v>
      </c>
      <c r="M18" s="18" t="s">
        <v>20</v>
      </c>
      <c r="N18" s="18" t="s">
        <v>20</v>
      </c>
      <c r="O18" s="18">
        <v>0.12</v>
      </c>
      <c r="P18" s="18">
        <v>7.44</v>
      </c>
      <c r="Q18" s="18">
        <v>53.27</v>
      </c>
      <c r="R18" s="18">
        <v>1.5E-3</v>
      </c>
      <c r="S18" s="18" t="s">
        <v>20</v>
      </c>
      <c r="T18" s="18"/>
      <c r="U18" s="18">
        <v>10</v>
      </c>
      <c r="X18" s="17" t="s">
        <v>256</v>
      </c>
      <c r="Y18">
        <f>AVERAGE(S5:S6)</f>
        <v>0.312</v>
      </c>
      <c r="Z18">
        <f>AVERAGE(S27:S28)</f>
        <v>0.2455</v>
      </c>
      <c r="AA18">
        <f>AVERAGE(S49:S50)</f>
        <v>0.16850000000000001</v>
      </c>
      <c r="AB18">
        <f t="shared" si="4"/>
        <v>0.24199999999999999</v>
      </c>
      <c r="AC18">
        <v>0.05</v>
      </c>
      <c r="AO18" t="s">
        <v>255</v>
      </c>
      <c r="AP18">
        <v>0.32550000000000001</v>
      </c>
      <c r="AQ18">
        <f t="shared" ref="AQ18:AQ26" si="7">(AP18*0.3263158)</f>
        <v>0.10621579289999999</v>
      </c>
      <c r="AR18">
        <v>0.14450000000000002</v>
      </c>
      <c r="AS18" s="35">
        <f t="shared" si="5"/>
        <v>4.7152633100000001E-2</v>
      </c>
      <c r="AT18">
        <v>0.30199999999999999</v>
      </c>
      <c r="AU18">
        <f t="shared" si="5"/>
        <v>9.8547371599999989E-2</v>
      </c>
      <c r="AV18">
        <v>0.25733333333333336</v>
      </c>
      <c r="AW18">
        <f t="shared" si="6"/>
        <v>8.3971932533333335E-2</v>
      </c>
      <c r="AX18">
        <v>0.05</v>
      </c>
    </row>
    <row r="19" spans="1:50" x14ac:dyDescent="0.2">
      <c r="A19" s="19">
        <v>39405</v>
      </c>
      <c r="B19" s="18"/>
      <c r="C19" s="18"/>
      <c r="D19" s="18"/>
      <c r="E19" s="18"/>
      <c r="F19" s="18" t="s">
        <v>134</v>
      </c>
      <c r="G19" s="18"/>
      <c r="H19" s="18"/>
      <c r="I19" s="18"/>
      <c r="J19" s="18"/>
      <c r="K19" s="18"/>
      <c r="L19" s="18"/>
      <c r="M19" s="18"/>
      <c r="N19" s="18"/>
      <c r="O19" s="18"/>
      <c r="P19" s="18" t="s">
        <v>134</v>
      </c>
      <c r="Q19" s="18"/>
      <c r="R19" s="18"/>
      <c r="S19" s="18"/>
      <c r="T19" s="18"/>
      <c r="U19" s="18"/>
      <c r="X19" s="17" t="s">
        <v>257</v>
      </c>
      <c r="Y19">
        <f>AVERAGE(S7:S8)</f>
        <v>0.19350000000000001</v>
      </c>
      <c r="Z19">
        <f>AVERAGE(S29:S30)</f>
        <v>0.1205</v>
      </c>
      <c r="AA19">
        <f>AVERAGE(S51:S52)</f>
        <v>0.13800000000000001</v>
      </c>
      <c r="AB19">
        <f t="shared" si="4"/>
        <v>0.15066666666666667</v>
      </c>
      <c r="AC19">
        <v>0.05</v>
      </c>
      <c r="AO19" t="s">
        <v>256</v>
      </c>
      <c r="AP19">
        <v>0.312</v>
      </c>
      <c r="AQ19">
        <f t="shared" si="7"/>
        <v>0.10181052959999999</v>
      </c>
      <c r="AR19">
        <v>0.2455</v>
      </c>
      <c r="AS19">
        <f t="shared" si="5"/>
        <v>8.0110528899999991E-2</v>
      </c>
      <c r="AT19">
        <v>0.16850000000000001</v>
      </c>
      <c r="AU19">
        <f t="shared" si="5"/>
        <v>5.4984212300000002E-2</v>
      </c>
      <c r="AV19">
        <v>0.24199999999999999</v>
      </c>
      <c r="AW19">
        <f t="shared" si="6"/>
        <v>7.896842359999999E-2</v>
      </c>
      <c r="AX19">
        <v>0.05</v>
      </c>
    </row>
    <row r="20" spans="1:50" x14ac:dyDescent="0.2">
      <c r="A20" s="19">
        <v>39420</v>
      </c>
      <c r="B20" s="18"/>
      <c r="C20" s="18"/>
      <c r="D20" s="18"/>
      <c r="E20" s="18">
        <v>5</v>
      </c>
      <c r="F20" s="18">
        <v>2</v>
      </c>
      <c r="G20" s="18">
        <v>1</v>
      </c>
      <c r="H20" s="18">
        <v>1</v>
      </c>
      <c r="I20" s="18">
        <v>3</v>
      </c>
      <c r="J20" s="18">
        <v>8</v>
      </c>
      <c r="K20" s="18" t="s">
        <v>176</v>
      </c>
      <c r="L20" s="18" t="s">
        <v>167</v>
      </c>
      <c r="M20" s="18" t="s">
        <v>20</v>
      </c>
      <c r="N20" s="18" t="s">
        <v>20</v>
      </c>
      <c r="O20" s="18">
        <v>7.0000000000000007E-2</v>
      </c>
      <c r="P20" s="18">
        <v>10.42</v>
      </c>
      <c r="Q20" s="18">
        <v>6.44</v>
      </c>
      <c r="R20" s="18">
        <v>0.44500000000000001</v>
      </c>
      <c r="S20" s="18">
        <v>9.9000000000000005E-2</v>
      </c>
      <c r="T20" s="18"/>
      <c r="U20" s="18">
        <v>6</v>
      </c>
      <c r="X20" s="19" t="s">
        <v>258</v>
      </c>
      <c r="Y20">
        <f>AVERAGE(S9:S10)</f>
        <v>0.20299999999999999</v>
      </c>
      <c r="Z20">
        <f>AVERAGE(S31:S33)</f>
        <v>0.11266666666666668</v>
      </c>
      <c r="AA20">
        <f>AVERAGE(S53:S55)</f>
        <v>0.21533333333333329</v>
      </c>
      <c r="AB20">
        <f t="shared" si="4"/>
        <v>0.17699999999999996</v>
      </c>
      <c r="AC20">
        <v>0.05</v>
      </c>
      <c r="AO20" t="s">
        <v>257</v>
      </c>
      <c r="AP20">
        <v>0.19350000000000001</v>
      </c>
      <c r="AQ20">
        <f t="shared" si="7"/>
        <v>6.31421073E-2</v>
      </c>
      <c r="AR20">
        <v>0.1205</v>
      </c>
      <c r="AS20" s="35">
        <f t="shared" si="5"/>
        <v>3.93210539E-2</v>
      </c>
      <c r="AT20">
        <v>0.13800000000000001</v>
      </c>
      <c r="AU20" s="35">
        <f t="shared" si="5"/>
        <v>4.50315804E-2</v>
      </c>
      <c r="AV20">
        <v>0.15066666666666667</v>
      </c>
      <c r="AW20">
        <f t="shared" si="6"/>
        <v>4.9164913866666667E-2</v>
      </c>
      <c r="AX20">
        <v>0.05</v>
      </c>
    </row>
    <row r="21" spans="1:50" x14ac:dyDescent="0.2">
      <c r="A21" s="19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X21" s="19" t="s">
        <v>262</v>
      </c>
      <c r="Y21">
        <f>AVERAGE(S12:S13)</f>
        <v>0.17849999999999999</v>
      </c>
      <c r="Z21">
        <f>AVERAGE(S34:S35)</f>
        <v>0.16499999999999998</v>
      </c>
      <c r="AA21">
        <f>AVERAGE(S56:S57)</f>
        <v>0.1205</v>
      </c>
      <c r="AB21">
        <f t="shared" si="4"/>
        <v>0.15466666666666665</v>
      </c>
      <c r="AC21">
        <v>0.05</v>
      </c>
      <c r="AO21" t="s">
        <v>258</v>
      </c>
      <c r="AP21">
        <v>0.20299999999999999</v>
      </c>
      <c r="AQ21">
        <f t="shared" si="7"/>
        <v>6.62421074E-2</v>
      </c>
      <c r="AR21">
        <v>0.11266666666666668</v>
      </c>
      <c r="AS21" s="35">
        <f t="shared" si="5"/>
        <v>3.6764913466666667E-2</v>
      </c>
      <c r="AT21">
        <v>0.21533333333333329</v>
      </c>
      <c r="AU21">
        <f t="shared" si="5"/>
        <v>7.0266668933333318E-2</v>
      </c>
      <c r="AV21">
        <v>0.17699999999999996</v>
      </c>
      <c r="AW21">
        <f t="shared" si="6"/>
        <v>5.7757896599999983E-2</v>
      </c>
      <c r="AX21">
        <v>0.05</v>
      </c>
    </row>
    <row r="22" spans="1:50" x14ac:dyDescent="0.2">
      <c r="A22" s="19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X22" s="19" t="s">
        <v>259</v>
      </c>
      <c r="Y22">
        <f>AVERAGE(S14:S15)</f>
        <v>0.14050000000000001</v>
      </c>
      <c r="Z22">
        <f>AVERAGE(S36)</f>
        <v>7.0000000000000007E-2</v>
      </c>
      <c r="AA22">
        <f>AVERAGE(S58:S59)</f>
        <v>0.13</v>
      </c>
      <c r="AB22">
        <f t="shared" si="4"/>
        <v>0.1135</v>
      </c>
      <c r="AC22">
        <v>0.05</v>
      </c>
      <c r="AO22" t="s">
        <v>262</v>
      </c>
      <c r="AP22">
        <v>0.17849999999999999</v>
      </c>
      <c r="AQ22">
        <f t="shared" si="7"/>
        <v>5.8247370299999997E-2</v>
      </c>
      <c r="AR22">
        <v>0.16500000000000001</v>
      </c>
      <c r="AS22">
        <f t="shared" si="5"/>
        <v>5.3842107E-2</v>
      </c>
      <c r="AT22">
        <v>0.1205</v>
      </c>
      <c r="AU22" s="35">
        <f t="shared" si="5"/>
        <v>3.93210539E-2</v>
      </c>
      <c r="AV22">
        <v>0.15466666666666665</v>
      </c>
      <c r="AW22">
        <f t="shared" si="6"/>
        <v>5.0470177066666656E-2</v>
      </c>
      <c r="AX22">
        <v>0.05</v>
      </c>
    </row>
    <row r="23" spans="1:50" x14ac:dyDescent="0.2">
      <c r="A23" s="1"/>
      <c r="X23" t="s">
        <v>260</v>
      </c>
      <c r="Y23">
        <v>0.11799999999999999</v>
      </c>
      <c r="Z23">
        <f>AVERAGE(S38:S39)</f>
        <v>0.12</v>
      </c>
      <c r="AA23">
        <f>AVERAGE(S60:S61)</f>
        <v>8.1500000000000003E-2</v>
      </c>
      <c r="AB23">
        <f t="shared" si="4"/>
        <v>0.1065</v>
      </c>
      <c r="AC23">
        <v>0.05</v>
      </c>
      <c r="AO23" t="s">
        <v>259</v>
      </c>
      <c r="AP23">
        <v>0.14050000000000001</v>
      </c>
      <c r="AQ23" s="35">
        <f t="shared" si="7"/>
        <v>4.5847369900000004E-2</v>
      </c>
      <c r="AR23">
        <v>7.0000000000000007E-2</v>
      </c>
      <c r="AS23" s="35">
        <f t="shared" si="5"/>
        <v>2.2842106000000001E-2</v>
      </c>
      <c r="AT23">
        <v>0.13</v>
      </c>
      <c r="AU23" s="35">
        <f t="shared" si="5"/>
        <v>4.2421054E-2</v>
      </c>
      <c r="AV23">
        <v>0.1135</v>
      </c>
      <c r="AW23">
        <f t="shared" si="6"/>
        <v>3.7036843299999997E-2</v>
      </c>
      <c r="AX23">
        <v>0.05</v>
      </c>
    </row>
    <row r="24" spans="1:50" x14ac:dyDescent="0.2">
      <c r="A24" s="17">
        <v>39168</v>
      </c>
      <c r="B24" s="18" t="s">
        <v>61</v>
      </c>
      <c r="C24" s="18" t="s">
        <v>93</v>
      </c>
      <c r="D24" s="18" t="s">
        <v>63</v>
      </c>
      <c r="E24" s="18">
        <v>3</v>
      </c>
      <c r="F24" s="18">
        <v>2</v>
      </c>
      <c r="G24" s="18">
        <v>1</v>
      </c>
      <c r="H24" s="21">
        <v>1</v>
      </c>
      <c r="I24" s="21">
        <v>3</v>
      </c>
      <c r="J24" s="21">
        <v>8</v>
      </c>
      <c r="K24" s="18" t="s">
        <v>155</v>
      </c>
      <c r="L24" s="18" t="s">
        <v>156</v>
      </c>
      <c r="M24" s="18" t="s">
        <v>98</v>
      </c>
      <c r="N24" s="18">
        <v>1</v>
      </c>
      <c r="O24" s="18">
        <v>0.17</v>
      </c>
      <c r="P24" s="18">
        <v>8.5399999999999991</v>
      </c>
      <c r="Q24" s="18">
        <v>6.12</v>
      </c>
      <c r="R24" s="18">
        <v>2.64</v>
      </c>
      <c r="S24" s="18">
        <v>0.122</v>
      </c>
      <c r="T24" s="18"/>
      <c r="U24" s="18">
        <v>17.899999999999999</v>
      </c>
      <c r="X24" t="s">
        <v>263</v>
      </c>
      <c r="Z24" s="35">
        <f>AVERAGE(S41)</f>
        <v>8.0000000000000002E-3</v>
      </c>
      <c r="AA24" s="35">
        <f>AVERAGE(S63)</f>
        <v>2.8000000000000001E-2</v>
      </c>
      <c r="AB24">
        <f t="shared" si="4"/>
        <v>1.8000000000000002E-2</v>
      </c>
      <c r="AC24">
        <v>0.05</v>
      </c>
      <c r="AO24" t="s">
        <v>260</v>
      </c>
      <c r="AP24">
        <v>0.11799999999999999</v>
      </c>
      <c r="AQ24" s="35">
        <f t="shared" si="7"/>
        <v>3.8505264399999996E-2</v>
      </c>
      <c r="AR24">
        <v>0.12</v>
      </c>
      <c r="AS24" s="35">
        <f t="shared" si="5"/>
        <v>3.9157895999999998E-2</v>
      </c>
      <c r="AT24">
        <v>8.1500000000000003E-2</v>
      </c>
      <c r="AU24" s="35">
        <f t="shared" si="5"/>
        <v>2.6594737699999999E-2</v>
      </c>
      <c r="AV24">
        <v>0.1065</v>
      </c>
      <c r="AW24">
        <f t="shared" si="6"/>
        <v>3.4752632700000001E-2</v>
      </c>
      <c r="AX24">
        <v>0.05</v>
      </c>
    </row>
    <row r="25" spans="1:50" x14ac:dyDescent="0.2">
      <c r="A25" s="17">
        <v>39182</v>
      </c>
      <c r="B25" s="18"/>
      <c r="C25" s="18"/>
      <c r="D25" s="18"/>
      <c r="E25" s="18">
        <v>3</v>
      </c>
      <c r="F25" s="18">
        <v>2</v>
      </c>
      <c r="G25" s="18">
        <v>1</v>
      </c>
      <c r="H25" s="18">
        <v>1</v>
      </c>
      <c r="I25" s="18">
        <v>2</v>
      </c>
      <c r="J25" s="18">
        <v>7</v>
      </c>
      <c r="K25" s="18" t="s">
        <v>168</v>
      </c>
      <c r="L25" s="18" t="s">
        <v>171</v>
      </c>
      <c r="M25" s="18" t="s">
        <v>97</v>
      </c>
      <c r="N25" s="18">
        <v>1</v>
      </c>
      <c r="O25" s="18">
        <v>0.51</v>
      </c>
      <c r="P25" s="18">
        <v>9.99</v>
      </c>
      <c r="Q25" s="18">
        <v>5.53</v>
      </c>
      <c r="R25" s="18">
        <v>4.16</v>
      </c>
      <c r="S25" s="18">
        <v>0.16</v>
      </c>
      <c r="T25" s="18"/>
      <c r="U25" s="18">
        <v>32.9</v>
      </c>
      <c r="X25" t="s">
        <v>264</v>
      </c>
      <c r="Y25">
        <v>9.9000000000000005E-2</v>
      </c>
      <c r="Z25" s="35">
        <v>2.7E-2</v>
      </c>
      <c r="AA25">
        <v>0.161</v>
      </c>
      <c r="AB25">
        <f t="shared" si="4"/>
        <v>9.5666666666666678E-2</v>
      </c>
      <c r="AC25">
        <v>0.05</v>
      </c>
      <c r="AO25" t="s">
        <v>263</v>
      </c>
      <c r="AR25">
        <v>8.0000000000000002E-3</v>
      </c>
      <c r="AS25" s="35">
        <f t="shared" si="5"/>
        <v>2.6105263999999999E-3</v>
      </c>
      <c r="AT25">
        <v>2.8000000000000001E-2</v>
      </c>
      <c r="AU25" s="35">
        <f t="shared" si="5"/>
        <v>9.1368423999999993E-3</v>
      </c>
      <c r="AV25">
        <v>1.8000000000000002E-2</v>
      </c>
      <c r="AW25">
        <f t="shared" si="6"/>
        <v>5.8736844000000007E-3</v>
      </c>
      <c r="AX25">
        <v>0.05</v>
      </c>
    </row>
    <row r="26" spans="1:50" x14ac:dyDescent="0.2">
      <c r="A26" s="17">
        <v>39196</v>
      </c>
      <c r="B26" s="18"/>
      <c r="C26" s="18"/>
      <c r="D26" s="18"/>
      <c r="E26" s="18">
        <v>3</v>
      </c>
      <c r="F26" s="18">
        <v>2</v>
      </c>
      <c r="G26" s="18">
        <v>3</v>
      </c>
      <c r="H26" s="18">
        <v>1</v>
      </c>
      <c r="I26" s="18">
        <v>2</v>
      </c>
      <c r="J26" s="18">
        <v>7</v>
      </c>
      <c r="K26" s="18" t="s">
        <v>187</v>
      </c>
      <c r="L26" s="18" t="s">
        <v>165</v>
      </c>
      <c r="M26" s="18" t="s">
        <v>97</v>
      </c>
      <c r="N26" s="18">
        <v>1</v>
      </c>
      <c r="O26" s="18">
        <v>0.2</v>
      </c>
      <c r="P26" s="18">
        <v>7.62</v>
      </c>
      <c r="Q26" s="18">
        <v>6.39</v>
      </c>
      <c r="R26" s="18">
        <v>2.37</v>
      </c>
      <c r="S26" s="18">
        <v>0.129</v>
      </c>
      <c r="T26" s="18"/>
      <c r="U26" s="18">
        <v>22.9</v>
      </c>
      <c r="X26" s="19"/>
      <c r="AO26" t="s">
        <v>264</v>
      </c>
      <c r="AP26">
        <v>9.9000000000000005E-2</v>
      </c>
      <c r="AQ26" s="35">
        <f t="shared" si="7"/>
        <v>3.2305264200000003E-2</v>
      </c>
      <c r="AR26" s="35">
        <v>2.7E-2</v>
      </c>
      <c r="AS26" s="35">
        <f t="shared" si="5"/>
        <v>8.8105266000000002E-3</v>
      </c>
      <c r="AT26">
        <v>0.161</v>
      </c>
      <c r="AU26">
        <f t="shared" si="5"/>
        <v>5.2536843799999997E-2</v>
      </c>
      <c r="AV26">
        <v>9.5666666666666678E-2</v>
      </c>
      <c r="AW26">
        <f t="shared" si="6"/>
        <v>3.1217544866666669E-2</v>
      </c>
      <c r="AX26">
        <v>0.05</v>
      </c>
    </row>
    <row r="27" spans="1:50" x14ac:dyDescent="0.2">
      <c r="A27" s="17">
        <v>39210</v>
      </c>
      <c r="B27" s="18"/>
      <c r="C27" s="18"/>
      <c r="D27" s="18" t="s">
        <v>195</v>
      </c>
      <c r="E27" s="18">
        <v>1</v>
      </c>
      <c r="F27" s="18">
        <v>1</v>
      </c>
      <c r="G27" s="18">
        <v>2</v>
      </c>
      <c r="H27" s="18">
        <v>1</v>
      </c>
      <c r="I27" s="18">
        <v>2</v>
      </c>
      <c r="J27" s="18">
        <v>1</v>
      </c>
      <c r="K27" s="18" t="s">
        <v>166</v>
      </c>
      <c r="L27" s="18" t="s">
        <v>156</v>
      </c>
      <c r="M27" s="18" t="s">
        <v>97</v>
      </c>
      <c r="N27" s="18">
        <v>1</v>
      </c>
      <c r="O27" s="18">
        <v>1.61</v>
      </c>
      <c r="P27" s="18">
        <v>8.5</v>
      </c>
      <c r="Q27" s="18">
        <v>6.17</v>
      </c>
      <c r="R27" s="18">
        <v>5.42</v>
      </c>
      <c r="S27" s="18">
        <v>0.27</v>
      </c>
      <c r="T27" s="18"/>
      <c r="U27" s="18">
        <v>12.4</v>
      </c>
      <c r="Y27" t="s">
        <v>265</v>
      </c>
    </row>
    <row r="28" spans="1:50" x14ac:dyDescent="0.2">
      <c r="A28" s="17">
        <v>39224</v>
      </c>
      <c r="B28" s="18"/>
      <c r="C28" s="18"/>
      <c r="D28" s="18"/>
      <c r="E28" s="18">
        <v>1</v>
      </c>
      <c r="F28" s="18">
        <v>1</v>
      </c>
      <c r="G28" s="18">
        <v>1</v>
      </c>
      <c r="H28" s="18" t="s">
        <v>20</v>
      </c>
      <c r="I28" s="18">
        <v>1</v>
      </c>
      <c r="J28" s="18" t="s">
        <v>20</v>
      </c>
      <c r="K28" s="18" t="s">
        <v>165</v>
      </c>
      <c r="L28" s="18" t="s">
        <v>141</v>
      </c>
      <c r="M28" s="18" t="s">
        <v>97</v>
      </c>
      <c r="N28" s="18">
        <v>1</v>
      </c>
      <c r="O28" s="18">
        <v>2.48</v>
      </c>
      <c r="P28" s="18">
        <v>8.23</v>
      </c>
      <c r="Q28" s="18">
        <v>6.24</v>
      </c>
      <c r="R28" s="18">
        <v>7.11</v>
      </c>
      <c r="S28" s="18">
        <v>0.221</v>
      </c>
      <c r="T28" s="18"/>
      <c r="U28" s="18">
        <v>8.9</v>
      </c>
      <c r="Y28">
        <v>16</v>
      </c>
      <c r="Z28">
        <v>17</v>
      </c>
      <c r="AA28">
        <v>18</v>
      </c>
    </row>
    <row r="29" spans="1:50" x14ac:dyDescent="0.2">
      <c r="A29" s="17">
        <v>39238</v>
      </c>
      <c r="B29" s="18"/>
      <c r="C29" s="18"/>
      <c r="D29" s="18"/>
      <c r="E29" s="18">
        <v>1</v>
      </c>
      <c r="F29" s="18">
        <v>2</v>
      </c>
      <c r="G29" s="18">
        <v>1</v>
      </c>
      <c r="H29" s="18">
        <v>4</v>
      </c>
      <c r="I29" s="18">
        <v>3</v>
      </c>
      <c r="J29" s="18">
        <v>5</v>
      </c>
      <c r="K29" s="18" t="s">
        <v>187</v>
      </c>
      <c r="L29" s="18" t="s">
        <v>162</v>
      </c>
      <c r="M29" s="18" t="s">
        <v>51</v>
      </c>
      <c r="N29" s="18">
        <v>1</v>
      </c>
      <c r="O29" s="18">
        <v>4.3499999999999996</v>
      </c>
      <c r="P29" s="18">
        <v>6.44</v>
      </c>
      <c r="Q29" s="18">
        <v>6.43</v>
      </c>
      <c r="R29" s="18">
        <v>8</v>
      </c>
      <c r="S29" s="18">
        <v>9.2999999999999999E-2</v>
      </c>
      <c r="T29" s="18"/>
      <c r="U29" s="18">
        <v>7.7</v>
      </c>
      <c r="X29" s="17" t="s">
        <v>261</v>
      </c>
      <c r="Y29" s="39">
        <v>6.4</v>
      </c>
      <c r="Z29">
        <v>17.899999999999999</v>
      </c>
      <c r="AA29" s="39">
        <v>9.6999999999999993</v>
      </c>
      <c r="AB29">
        <f t="shared" ref="AB29:AB38" si="8">AVERAGE(Y29:AA29)</f>
        <v>11.333333333333334</v>
      </c>
      <c r="AC29">
        <v>10</v>
      </c>
      <c r="AD29">
        <v>50</v>
      </c>
    </row>
    <row r="30" spans="1:50" x14ac:dyDescent="0.2">
      <c r="A30" s="17">
        <v>39252</v>
      </c>
      <c r="B30" s="18"/>
      <c r="C30" s="18"/>
      <c r="D30" s="18"/>
      <c r="E30" s="18">
        <v>1</v>
      </c>
      <c r="F30" s="18">
        <v>1</v>
      </c>
      <c r="G30" s="18">
        <v>2</v>
      </c>
      <c r="H30" s="18">
        <v>1</v>
      </c>
      <c r="I30" s="18">
        <v>2</v>
      </c>
      <c r="J30" s="18">
        <v>8</v>
      </c>
      <c r="K30" s="18" t="s">
        <v>185</v>
      </c>
      <c r="L30" s="18" t="s">
        <v>162</v>
      </c>
      <c r="M30" s="18" t="s">
        <v>51</v>
      </c>
      <c r="N30" s="18">
        <v>1</v>
      </c>
      <c r="O30" s="18">
        <v>4.29</v>
      </c>
      <c r="P30" s="18">
        <v>6.38</v>
      </c>
      <c r="Q30" s="18">
        <v>6.85</v>
      </c>
      <c r="R30" s="18">
        <v>7.29</v>
      </c>
      <c r="S30" s="18">
        <v>0.14799999999999999</v>
      </c>
      <c r="T30" s="18"/>
      <c r="U30" s="18">
        <v>13.6</v>
      </c>
      <c r="X30" s="17" t="s">
        <v>255</v>
      </c>
      <c r="Y30" s="39">
        <f>AVERAGE(U3:U4)</f>
        <v>5.6999999999999993</v>
      </c>
      <c r="Z30">
        <f>AVERAGE(U25:U26)</f>
        <v>27.9</v>
      </c>
      <c r="AA30">
        <f>AVERAGE(U47:U48)</f>
        <v>10.199999999999999</v>
      </c>
      <c r="AB30">
        <f t="shared" si="8"/>
        <v>14.6</v>
      </c>
      <c r="AC30">
        <v>10</v>
      </c>
      <c r="AD30">
        <v>50</v>
      </c>
    </row>
    <row r="31" spans="1:50" x14ac:dyDescent="0.2">
      <c r="A31" s="17">
        <v>39268</v>
      </c>
      <c r="B31" s="18"/>
      <c r="C31" s="18"/>
      <c r="D31" s="18"/>
      <c r="E31" s="18">
        <v>4</v>
      </c>
      <c r="F31" s="18">
        <v>2</v>
      </c>
      <c r="G31" s="18">
        <v>3</v>
      </c>
      <c r="H31" s="18">
        <v>2</v>
      </c>
      <c r="I31" s="18">
        <v>3</v>
      </c>
      <c r="J31" s="18">
        <v>4</v>
      </c>
      <c r="K31" s="18" t="s">
        <v>209</v>
      </c>
      <c r="L31" s="18" t="s">
        <v>169</v>
      </c>
      <c r="M31" s="18" t="s">
        <v>104</v>
      </c>
      <c r="N31" s="18">
        <v>1</v>
      </c>
      <c r="O31" s="18">
        <v>2.2000000000000002</v>
      </c>
      <c r="P31" s="18">
        <v>8.2899999999999991</v>
      </c>
      <c r="Q31" s="18">
        <v>6.94</v>
      </c>
      <c r="R31" s="18">
        <v>22.4</v>
      </c>
      <c r="S31" s="18">
        <v>0.13300000000000001</v>
      </c>
      <c r="T31" s="18"/>
      <c r="U31" s="18">
        <v>69.7</v>
      </c>
      <c r="X31" s="17" t="s">
        <v>256</v>
      </c>
      <c r="Y31" s="39">
        <f>AVERAGE(U5:U6)</f>
        <v>6.95</v>
      </c>
      <c r="Z31">
        <f>AVERAGE(U27:U28)</f>
        <v>10.65</v>
      </c>
      <c r="AA31">
        <f>AVERAGE(U49:U50)</f>
        <v>19.600000000000001</v>
      </c>
      <c r="AB31">
        <f t="shared" si="8"/>
        <v>12.4</v>
      </c>
      <c r="AC31">
        <v>10</v>
      </c>
      <c r="AD31">
        <v>50</v>
      </c>
    </row>
    <row r="32" spans="1:50" x14ac:dyDescent="0.2">
      <c r="A32" s="17">
        <v>39282</v>
      </c>
      <c r="B32" s="18"/>
      <c r="C32" s="18"/>
      <c r="D32" s="18"/>
      <c r="E32" s="18">
        <v>4</v>
      </c>
      <c r="F32" s="18">
        <v>2</v>
      </c>
      <c r="G32" s="18">
        <v>1</v>
      </c>
      <c r="H32" s="18">
        <v>1</v>
      </c>
      <c r="I32" s="18">
        <v>2</v>
      </c>
      <c r="J32" s="18">
        <v>7</v>
      </c>
      <c r="K32" s="18" t="s">
        <v>20</v>
      </c>
      <c r="L32" s="18" t="s">
        <v>155</v>
      </c>
      <c r="M32" s="18" t="s">
        <v>97</v>
      </c>
      <c r="N32" s="18">
        <v>1</v>
      </c>
      <c r="O32" s="18">
        <v>5.12</v>
      </c>
      <c r="P32" s="18">
        <v>9.3800000000000008</v>
      </c>
      <c r="Q32" s="18">
        <v>7.45</v>
      </c>
      <c r="R32" s="18"/>
      <c r="S32" s="18">
        <v>9.0999999999999998E-2</v>
      </c>
      <c r="T32" s="18"/>
      <c r="U32" s="18">
        <v>34.5</v>
      </c>
      <c r="X32" s="17" t="s">
        <v>257</v>
      </c>
      <c r="Y32">
        <f>AVERAGE(U7:U8)</f>
        <v>11.7</v>
      </c>
      <c r="Z32">
        <f>AVERAGE(U29:U30)</f>
        <v>10.65</v>
      </c>
      <c r="AA32" s="39">
        <f>AVERAGE(U51:U52)</f>
        <v>9.6</v>
      </c>
      <c r="AB32">
        <f t="shared" si="8"/>
        <v>10.65</v>
      </c>
      <c r="AC32">
        <v>10</v>
      </c>
      <c r="AD32">
        <v>50</v>
      </c>
    </row>
    <row r="33" spans="1:30" x14ac:dyDescent="0.2">
      <c r="A33" s="19">
        <v>39294</v>
      </c>
      <c r="B33" s="18"/>
      <c r="C33" s="18"/>
      <c r="D33" s="18"/>
      <c r="E33" s="18">
        <v>3</v>
      </c>
      <c r="F33" s="18">
        <v>2</v>
      </c>
      <c r="G33" s="18">
        <v>1</v>
      </c>
      <c r="H33" s="18">
        <v>3</v>
      </c>
      <c r="I33" s="18">
        <v>1</v>
      </c>
      <c r="J33" s="18">
        <v>2</v>
      </c>
      <c r="K33" s="18" t="s">
        <v>155</v>
      </c>
      <c r="L33" s="18" t="s">
        <v>185</v>
      </c>
      <c r="M33" s="18" t="s">
        <v>98</v>
      </c>
      <c r="N33" s="18">
        <v>1</v>
      </c>
      <c r="O33" s="18">
        <v>9.68</v>
      </c>
      <c r="P33" s="18">
        <v>5.46</v>
      </c>
      <c r="Q33" s="18">
        <v>6.29</v>
      </c>
      <c r="R33" s="18">
        <v>7.93</v>
      </c>
      <c r="S33" s="18">
        <v>0.114</v>
      </c>
      <c r="T33" s="18"/>
      <c r="U33" s="18">
        <v>23.1</v>
      </c>
      <c r="X33" s="19" t="s">
        <v>258</v>
      </c>
      <c r="Y33" s="39">
        <f>AVERAGE(U9:U10)</f>
        <v>9.1999999999999993</v>
      </c>
      <c r="Z33">
        <f>AVERAGE(U31:U33)</f>
        <v>42.433333333333337</v>
      </c>
      <c r="AA33">
        <f>AVERAGE(U53:U55)</f>
        <v>15.133333333333333</v>
      </c>
      <c r="AB33">
        <f t="shared" si="8"/>
        <v>22.25555555555556</v>
      </c>
      <c r="AC33">
        <v>10</v>
      </c>
      <c r="AD33">
        <v>50</v>
      </c>
    </row>
    <row r="34" spans="1:30" x14ac:dyDescent="0.2">
      <c r="A34" s="19">
        <v>39308</v>
      </c>
      <c r="B34" s="18"/>
      <c r="C34" s="18"/>
      <c r="D34" s="18"/>
      <c r="E34" s="18">
        <v>1</v>
      </c>
      <c r="F34" s="18">
        <v>2</v>
      </c>
      <c r="G34" s="18">
        <v>1</v>
      </c>
      <c r="H34" s="18">
        <v>3</v>
      </c>
      <c r="I34" s="18">
        <v>2</v>
      </c>
      <c r="J34" s="18">
        <v>7</v>
      </c>
      <c r="K34" s="18" t="s">
        <v>209</v>
      </c>
      <c r="L34" s="18" t="s">
        <v>187</v>
      </c>
      <c r="M34" s="18" t="s">
        <v>51</v>
      </c>
      <c r="N34" s="18">
        <v>1</v>
      </c>
      <c r="O34" s="18">
        <v>6.95</v>
      </c>
      <c r="P34" s="18">
        <v>6.65</v>
      </c>
      <c r="Q34" s="18">
        <v>6.5</v>
      </c>
      <c r="R34" s="18">
        <v>0.40699999999999997</v>
      </c>
      <c r="S34" s="18">
        <v>0.14599999999999999</v>
      </c>
      <c r="T34" s="18"/>
      <c r="U34" s="18">
        <v>29.1</v>
      </c>
      <c r="X34" s="19" t="s">
        <v>262</v>
      </c>
      <c r="Y34" s="39">
        <f>AVERAGE(U12:U13)</f>
        <v>5.3</v>
      </c>
      <c r="Z34">
        <f>AVERAGE(U34:U35)</f>
        <v>26.3</v>
      </c>
      <c r="AA34">
        <f>AVERAGE(U56)</f>
        <v>23.4</v>
      </c>
      <c r="AB34">
        <f t="shared" si="8"/>
        <v>18.333333333333332</v>
      </c>
      <c r="AC34">
        <v>10</v>
      </c>
      <c r="AD34">
        <v>50</v>
      </c>
    </row>
    <row r="35" spans="1:30" x14ac:dyDescent="0.2">
      <c r="A35" s="19">
        <v>39322</v>
      </c>
      <c r="B35" s="18"/>
      <c r="C35" s="18"/>
      <c r="D35" s="18"/>
      <c r="E35" s="18">
        <v>1</v>
      </c>
      <c r="F35" s="18">
        <v>2</v>
      </c>
      <c r="G35" s="18">
        <v>1</v>
      </c>
      <c r="H35" s="18">
        <v>1</v>
      </c>
      <c r="I35" s="18">
        <v>2</v>
      </c>
      <c r="J35" s="18">
        <v>3</v>
      </c>
      <c r="K35" s="18" t="s">
        <v>150</v>
      </c>
      <c r="L35" s="18" t="s">
        <v>187</v>
      </c>
      <c r="M35" s="18" t="s">
        <v>23</v>
      </c>
      <c r="N35" s="18">
        <v>1</v>
      </c>
      <c r="O35" s="18">
        <v>7.67</v>
      </c>
      <c r="P35" s="18">
        <v>2.9</v>
      </c>
      <c r="Q35" s="18">
        <v>9.1</v>
      </c>
      <c r="R35" s="18">
        <v>8.4600000000000009</v>
      </c>
      <c r="S35" s="18">
        <v>0.184</v>
      </c>
      <c r="T35" s="18"/>
      <c r="U35" s="18">
        <v>23.5</v>
      </c>
      <c r="X35" s="19" t="s">
        <v>259</v>
      </c>
      <c r="Y35">
        <f>AVERAGE(U14:U15)</f>
        <v>10.5</v>
      </c>
      <c r="Z35">
        <f>AVERAGE(U36)</f>
        <v>18.100000000000001</v>
      </c>
      <c r="AA35">
        <f>AVERAGE(U58:U59)</f>
        <v>16.55</v>
      </c>
      <c r="AB35">
        <f t="shared" si="8"/>
        <v>15.050000000000002</v>
      </c>
      <c r="AC35">
        <v>10</v>
      </c>
      <c r="AD35">
        <v>50</v>
      </c>
    </row>
    <row r="36" spans="1:30" x14ac:dyDescent="0.2">
      <c r="A36" s="19">
        <v>39336</v>
      </c>
      <c r="B36" s="18"/>
      <c r="C36" s="18"/>
      <c r="D36" s="18"/>
      <c r="E36" s="18">
        <v>1</v>
      </c>
      <c r="F36" s="18">
        <v>2</v>
      </c>
      <c r="G36" s="18">
        <v>4</v>
      </c>
      <c r="H36" s="18">
        <v>2</v>
      </c>
      <c r="I36" s="18">
        <v>3</v>
      </c>
      <c r="J36" s="18">
        <v>7</v>
      </c>
      <c r="K36" s="18" t="s">
        <v>149</v>
      </c>
      <c r="L36" s="18" t="s">
        <v>185</v>
      </c>
      <c r="M36" s="18" t="s">
        <v>51</v>
      </c>
      <c r="N36" s="18">
        <v>1</v>
      </c>
      <c r="O36" s="18">
        <v>9.11</v>
      </c>
      <c r="P36" s="18">
        <v>2.35</v>
      </c>
      <c r="Q36" s="18">
        <v>7.33</v>
      </c>
      <c r="R36" s="18">
        <v>9.98</v>
      </c>
      <c r="S36" s="18">
        <v>7.0000000000000007E-2</v>
      </c>
      <c r="T36" s="18"/>
      <c r="U36" s="18">
        <v>18.100000000000001</v>
      </c>
      <c r="X36" t="s">
        <v>260</v>
      </c>
      <c r="Y36">
        <f>AVERAGE(U16)</f>
        <v>23.4</v>
      </c>
      <c r="Z36">
        <f>AVERAGE(U38:U39)</f>
        <v>26.950000000000003</v>
      </c>
      <c r="AA36">
        <f>AVERAGE(U60:U61)</f>
        <v>19</v>
      </c>
      <c r="AB36">
        <f t="shared" si="8"/>
        <v>23.116666666666664</v>
      </c>
      <c r="AC36">
        <v>10</v>
      </c>
      <c r="AD36">
        <v>50</v>
      </c>
    </row>
    <row r="37" spans="1:30" x14ac:dyDescent="0.2">
      <c r="A37" s="19">
        <v>39350</v>
      </c>
      <c r="B37" s="18"/>
      <c r="C37" s="18"/>
      <c r="D37" s="18"/>
      <c r="E37" s="18"/>
      <c r="F37" s="18" t="s">
        <v>134</v>
      </c>
      <c r="G37" s="18"/>
      <c r="H37" s="18"/>
      <c r="I37" s="18"/>
      <c r="J37" s="18"/>
      <c r="K37" s="18"/>
      <c r="L37" s="18"/>
      <c r="M37" s="18"/>
      <c r="N37" s="18"/>
      <c r="O37" s="18"/>
      <c r="P37" s="18" t="s">
        <v>134</v>
      </c>
      <c r="Q37" s="18"/>
      <c r="R37" s="18"/>
      <c r="S37" s="18"/>
      <c r="T37" s="18"/>
      <c r="U37" s="18"/>
      <c r="X37" t="s">
        <v>263</v>
      </c>
      <c r="Y37">
        <v>10</v>
      </c>
      <c r="Z37">
        <f>AVERAGE(U40:U41)</f>
        <v>33.150000000000006</v>
      </c>
      <c r="AA37">
        <f>AVERAGE(U62:U63)</f>
        <v>15.5</v>
      </c>
      <c r="AB37">
        <f t="shared" si="8"/>
        <v>19.55</v>
      </c>
      <c r="AC37">
        <v>10</v>
      </c>
      <c r="AD37">
        <v>50</v>
      </c>
    </row>
    <row r="38" spans="1:30" x14ac:dyDescent="0.2">
      <c r="A38" s="19">
        <v>39364</v>
      </c>
      <c r="B38" s="18"/>
      <c r="C38" s="18"/>
      <c r="D38" s="18"/>
      <c r="E38" s="18">
        <v>1</v>
      </c>
      <c r="F38" s="18">
        <v>2</v>
      </c>
      <c r="G38" s="18">
        <v>2</v>
      </c>
      <c r="H38" s="18">
        <v>1</v>
      </c>
      <c r="I38" s="18">
        <v>2</v>
      </c>
      <c r="J38" s="18">
        <v>7</v>
      </c>
      <c r="K38" s="18" t="s">
        <v>150</v>
      </c>
      <c r="L38" s="18" t="s">
        <v>162</v>
      </c>
      <c r="M38" s="18" t="s">
        <v>107</v>
      </c>
      <c r="N38" s="18">
        <v>1</v>
      </c>
      <c r="O38" s="18">
        <v>11.11</v>
      </c>
      <c r="P38" s="18">
        <v>7.38</v>
      </c>
      <c r="Q38" s="18">
        <v>7.78</v>
      </c>
      <c r="R38" s="18">
        <v>18.399999999999999</v>
      </c>
      <c r="S38" s="18">
        <v>0.127</v>
      </c>
      <c r="T38" s="18"/>
      <c r="U38" s="18">
        <v>33.200000000000003</v>
      </c>
      <c r="X38" t="s">
        <v>264</v>
      </c>
      <c r="Y38" s="39">
        <v>6</v>
      </c>
      <c r="Z38">
        <v>34.799999999999997</v>
      </c>
      <c r="AA38" s="39">
        <v>7.4</v>
      </c>
      <c r="AB38">
        <f t="shared" si="8"/>
        <v>16.066666666666666</v>
      </c>
      <c r="AC38">
        <v>10</v>
      </c>
      <c r="AD38">
        <v>50</v>
      </c>
    </row>
    <row r="39" spans="1:30" x14ac:dyDescent="0.2">
      <c r="A39" s="19">
        <v>39378</v>
      </c>
      <c r="B39" s="18"/>
      <c r="C39" s="18"/>
      <c r="D39" s="18"/>
      <c r="E39" s="18">
        <v>1</v>
      </c>
      <c r="F39" s="18">
        <v>3</v>
      </c>
      <c r="G39" s="18">
        <v>2</v>
      </c>
      <c r="H39" s="18">
        <v>1</v>
      </c>
      <c r="I39" s="18">
        <v>3</v>
      </c>
      <c r="J39" s="18">
        <v>6</v>
      </c>
      <c r="K39" s="18" t="s">
        <v>185</v>
      </c>
      <c r="L39" s="18" t="s">
        <v>143</v>
      </c>
      <c r="M39" s="18" t="s">
        <v>21</v>
      </c>
      <c r="N39" s="18">
        <v>1</v>
      </c>
      <c r="O39" s="18">
        <v>8.34</v>
      </c>
      <c r="P39" s="18">
        <v>1.04</v>
      </c>
      <c r="Q39" s="18">
        <v>6.62</v>
      </c>
      <c r="R39" s="18">
        <v>11.1</v>
      </c>
      <c r="S39" s="18">
        <v>0.113</v>
      </c>
      <c r="T39" s="18"/>
      <c r="U39" s="18">
        <v>20.7</v>
      </c>
      <c r="X39" s="19"/>
      <c r="AD39">
        <v>50</v>
      </c>
    </row>
    <row r="40" spans="1:30" x14ac:dyDescent="0.2">
      <c r="A40" s="19">
        <v>39392</v>
      </c>
      <c r="B40" s="18"/>
      <c r="C40" s="18"/>
      <c r="D40" s="18"/>
      <c r="E40" s="18">
        <v>3</v>
      </c>
      <c r="F40" s="18">
        <v>2</v>
      </c>
      <c r="G40" s="18">
        <v>2</v>
      </c>
      <c r="H40" s="18">
        <v>4</v>
      </c>
      <c r="I40" s="18">
        <v>2</v>
      </c>
      <c r="J40" s="18">
        <v>7</v>
      </c>
      <c r="K40" s="18" t="s">
        <v>163</v>
      </c>
      <c r="L40" s="18" t="s">
        <v>249</v>
      </c>
      <c r="M40" s="18" t="s">
        <v>23</v>
      </c>
      <c r="N40" s="18">
        <v>1</v>
      </c>
      <c r="O40" s="18">
        <v>8.25</v>
      </c>
      <c r="P40" s="18">
        <v>13.93</v>
      </c>
      <c r="Q40" s="18">
        <v>6.65</v>
      </c>
      <c r="R40" s="18">
        <v>14.8</v>
      </c>
      <c r="S40" s="18" t="s">
        <v>20</v>
      </c>
      <c r="T40" s="18"/>
      <c r="U40" s="18">
        <v>33.1</v>
      </c>
      <c r="Y40" t="s">
        <v>139</v>
      </c>
    </row>
    <row r="41" spans="1:30" x14ac:dyDescent="0.2">
      <c r="A41" s="19">
        <v>39405</v>
      </c>
      <c r="B41" s="18"/>
      <c r="C41" s="18"/>
      <c r="D41" s="18"/>
      <c r="E41" s="18">
        <v>3</v>
      </c>
      <c r="F41" s="18">
        <v>1</v>
      </c>
      <c r="G41" s="18">
        <v>2</v>
      </c>
      <c r="H41" s="18">
        <v>2</v>
      </c>
      <c r="I41" s="18">
        <v>2</v>
      </c>
      <c r="J41" s="18">
        <v>3</v>
      </c>
      <c r="K41" s="18" t="s">
        <v>167</v>
      </c>
      <c r="L41" s="18" t="s">
        <v>252</v>
      </c>
      <c r="M41" s="18" t="s">
        <v>28</v>
      </c>
      <c r="N41" s="18">
        <v>1</v>
      </c>
      <c r="O41" s="18">
        <v>7.81</v>
      </c>
      <c r="P41" s="18">
        <v>10.38</v>
      </c>
      <c r="Q41" s="18">
        <v>5.95</v>
      </c>
      <c r="R41" s="18">
        <v>1.2999999999999999E-3</v>
      </c>
      <c r="S41" s="18">
        <v>8.0000000000000002E-3</v>
      </c>
      <c r="T41" s="18"/>
      <c r="U41" s="18">
        <v>33.200000000000003</v>
      </c>
      <c r="Y41">
        <v>16</v>
      </c>
      <c r="Z41">
        <v>17</v>
      </c>
      <c r="AA41">
        <v>18</v>
      </c>
    </row>
    <row r="42" spans="1:30" x14ac:dyDescent="0.2">
      <c r="A42" s="19">
        <v>39420</v>
      </c>
      <c r="B42" s="18"/>
      <c r="C42" s="18"/>
      <c r="D42" s="18"/>
      <c r="E42" s="18">
        <v>3</v>
      </c>
      <c r="F42" s="18">
        <v>2</v>
      </c>
      <c r="G42" s="18">
        <v>2</v>
      </c>
      <c r="H42" s="18">
        <v>2</v>
      </c>
      <c r="I42" s="18">
        <v>3</v>
      </c>
      <c r="J42" s="18">
        <v>8</v>
      </c>
      <c r="K42" s="18" t="s">
        <v>252</v>
      </c>
      <c r="L42" s="18" t="s">
        <v>192</v>
      </c>
      <c r="M42" s="18" t="s">
        <v>51</v>
      </c>
      <c r="N42" s="18">
        <v>1</v>
      </c>
      <c r="O42" s="18">
        <v>6.51</v>
      </c>
      <c r="P42" s="18">
        <v>10.71</v>
      </c>
      <c r="Q42" s="18">
        <v>5.93</v>
      </c>
      <c r="R42" s="18">
        <v>3.0000000000000001E-3</v>
      </c>
      <c r="S42" s="18">
        <v>2.7E-2</v>
      </c>
      <c r="T42" s="18"/>
      <c r="U42" s="18">
        <v>34.799999999999997</v>
      </c>
      <c r="X42" s="17" t="s">
        <v>261</v>
      </c>
      <c r="Y42">
        <v>12.2</v>
      </c>
      <c r="Z42">
        <v>8.5399999999999991</v>
      </c>
      <c r="AA42">
        <v>9.4</v>
      </c>
      <c r="AB42">
        <f t="shared" ref="AB42:AB51" si="9">AVERAGE(Y42:AA42)</f>
        <v>10.046666666666667</v>
      </c>
      <c r="AC42">
        <v>5</v>
      </c>
    </row>
    <row r="43" spans="1:30" x14ac:dyDescent="0.2">
      <c r="A43" s="1"/>
      <c r="X43" s="17" t="s">
        <v>255</v>
      </c>
      <c r="Y43">
        <f>AVERAGE(P3:P4)</f>
        <v>10.065000000000001</v>
      </c>
      <c r="Z43">
        <f>AVERAGE(P25:P26)</f>
        <v>8.8049999999999997</v>
      </c>
      <c r="AA43">
        <f>AVERAGE(P47:P48)</f>
        <v>8.48</v>
      </c>
      <c r="AB43">
        <f t="shared" si="9"/>
        <v>9.1166666666666671</v>
      </c>
      <c r="AC43">
        <v>5</v>
      </c>
    </row>
    <row r="44" spans="1:30" x14ac:dyDescent="0.2">
      <c r="A44" s="1"/>
      <c r="X44" s="17" t="s">
        <v>256</v>
      </c>
      <c r="Y44">
        <f>AVERAGE(P5:P6)</f>
        <v>8.34</v>
      </c>
      <c r="Z44">
        <f>AVERAGE(P27:P28)</f>
        <v>8.3650000000000002</v>
      </c>
      <c r="AA44">
        <f>AVERAGE(P49:P50)</f>
        <v>5.9049999999999994</v>
      </c>
      <c r="AB44">
        <f t="shared" si="9"/>
        <v>7.5366666666666662</v>
      </c>
      <c r="AC44">
        <v>5</v>
      </c>
    </row>
    <row r="45" spans="1:30" x14ac:dyDescent="0.2">
      <c r="A45" s="6"/>
      <c r="X45" s="17" t="s">
        <v>257</v>
      </c>
      <c r="Y45">
        <f>AVERAGE(P7:P8)</f>
        <v>7.8000000000000007</v>
      </c>
      <c r="Z45">
        <f>AVERAGE(P29:P30)</f>
        <v>6.41</v>
      </c>
      <c r="AA45">
        <f>AVERAGE(P51:P52)</f>
        <v>6.59</v>
      </c>
      <c r="AB45">
        <f t="shared" si="9"/>
        <v>6.9333333333333336</v>
      </c>
      <c r="AC45">
        <v>5</v>
      </c>
    </row>
    <row r="46" spans="1:30" x14ac:dyDescent="0.2">
      <c r="A46" s="17">
        <v>39168</v>
      </c>
      <c r="B46" s="18" t="s">
        <v>64</v>
      </c>
      <c r="C46" s="18" t="s">
        <v>65</v>
      </c>
      <c r="D46" s="18" t="s">
        <v>92</v>
      </c>
      <c r="E46" s="18">
        <v>2</v>
      </c>
      <c r="F46" s="18">
        <v>1</v>
      </c>
      <c r="G46" s="18">
        <v>2</v>
      </c>
      <c r="H46" s="18">
        <v>1</v>
      </c>
      <c r="I46" s="18">
        <v>2</v>
      </c>
      <c r="J46" s="18">
        <v>7</v>
      </c>
      <c r="K46" s="18" t="s">
        <v>142</v>
      </c>
      <c r="L46" s="18" t="s">
        <v>143</v>
      </c>
      <c r="M46" s="18" t="s">
        <v>104</v>
      </c>
      <c r="N46" s="18">
        <v>1</v>
      </c>
      <c r="O46" s="18">
        <v>1.44</v>
      </c>
      <c r="P46" s="18">
        <v>9.4</v>
      </c>
      <c r="Q46" s="18">
        <v>5.65</v>
      </c>
      <c r="R46" s="18">
        <v>8.0500000000000007</v>
      </c>
      <c r="S46" s="18">
        <v>0.23499999999999999</v>
      </c>
      <c r="T46" s="18"/>
      <c r="U46" s="18">
        <v>9.6999999999999993</v>
      </c>
      <c r="X46" s="19" t="s">
        <v>258</v>
      </c>
      <c r="Y46">
        <f>AVERAGE(P9:P10)</f>
        <v>9.64</v>
      </c>
      <c r="Z46">
        <f>AVERAGE(P31:P33)</f>
        <v>7.7100000000000009</v>
      </c>
      <c r="AA46">
        <f>AVERAGE(P53:P55)</f>
        <v>7.7100000000000009</v>
      </c>
      <c r="AB46">
        <f t="shared" si="9"/>
        <v>8.3533333333333335</v>
      </c>
      <c r="AC46">
        <v>5</v>
      </c>
    </row>
    <row r="47" spans="1:30" x14ac:dyDescent="0.2">
      <c r="A47" s="17">
        <v>39182</v>
      </c>
      <c r="B47" s="18"/>
      <c r="C47" s="18"/>
      <c r="D47" s="18"/>
      <c r="E47" s="18">
        <v>2</v>
      </c>
      <c r="F47" s="18" t="s">
        <v>20</v>
      </c>
      <c r="G47" s="18">
        <v>1</v>
      </c>
      <c r="H47" s="18" t="s">
        <v>20</v>
      </c>
      <c r="I47" s="18">
        <v>2</v>
      </c>
      <c r="J47" s="18">
        <v>8</v>
      </c>
      <c r="K47" s="18" t="s">
        <v>156</v>
      </c>
      <c r="L47" s="18" t="s">
        <v>156</v>
      </c>
      <c r="M47" s="18" t="s">
        <v>98</v>
      </c>
      <c r="N47" s="18">
        <v>1</v>
      </c>
      <c r="O47" s="18">
        <v>1.31</v>
      </c>
      <c r="P47" s="18">
        <v>9.19</v>
      </c>
      <c r="Q47" s="18">
        <v>5</v>
      </c>
      <c r="R47" s="18">
        <v>7.22</v>
      </c>
      <c r="S47" s="18">
        <v>0.188</v>
      </c>
      <c r="T47" s="18"/>
      <c r="U47" s="18">
        <v>9.1</v>
      </c>
      <c r="X47" s="19" t="s">
        <v>262</v>
      </c>
      <c r="Y47">
        <f>AVERAGE(P12:P13)</f>
        <v>6.98</v>
      </c>
      <c r="Z47" s="38">
        <f>AVERAGE(P34:P35)</f>
        <v>4.7750000000000004</v>
      </c>
      <c r="AA47">
        <f>AVERAGE(P56)</f>
        <v>6.58</v>
      </c>
      <c r="AB47">
        <f t="shared" si="9"/>
        <v>6.1116666666666672</v>
      </c>
      <c r="AC47">
        <v>5</v>
      </c>
    </row>
    <row r="48" spans="1:30" x14ac:dyDescent="0.2">
      <c r="A48" s="17">
        <v>39196</v>
      </c>
      <c r="B48" s="18"/>
      <c r="C48" s="18"/>
      <c r="D48" s="18"/>
      <c r="E48" s="18">
        <v>2</v>
      </c>
      <c r="F48" s="18">
        <v>1</v>
      </c>
      <c r="G48" s="18">
        <v>2</v>
      </c>
      <c r="H48" s="18">
        <v>1</v>
      </c>
      <c r="I48" s="18">
        <v>2</v>
      </c>
      <c r="J48" s="18">
        <v>7</v>
      </c>
      <c r="K48" s="18" t="s">
        <v>150</v>
      </c>
      <c r="L48" s="18" t="s">
        <v>157</v>
      </c>
      <c r="M48" s="18" t="s">
        <v>98</v>
      </c>
      <c r="N48" s="18">
        <v>1</v>
      </c>
      <c r="O48" s="18">
        <v>0.76</v>
      </c>
      <c r="P48" s="18">
        <v>7.77</v>
      </c>
      <c r="Q48" s="18">
        <v>6.17</v>
      </c>
      <c r="R48" s="18">
        <v>5.67</v>
      </c>
      <c r="S48" s="18">
        <v>0.41599999999999998</v>
      </c>
      <c r="T48" s="18"/>
      <c r="U48" s="18">
        <v>11.3</v>
      </c>
      <c r="X48" s="19" t="s">
        <v>259</v>
      </c>
      <c r="Y48">
        <f>AVERAGE(P14)</f>
        <v>13.04</v>
      </c>
      <c r="Z48" s="38">
        <f>AVERAGE(P36)</f>
        <v>2.35</v>
      </c>
      <c r="AA48" s="38">
        <f>AVERAGE(P58)</f>
        <v>2.96</v>
      </c>
      <c r="AB48">
        <f t="shared" si="9"/>
        <v>6.1166666666666663</v>
      </c>
      <c r="AC48">
        <v>5</v>
      </c>
    </row>
    <row r="49" spans="1:29" x14ac:dyDescent="0.2">
      <c r="A49" s="17">
        <v>39210</v>
      </c>
      <c r="B49" s="18"/>
      <c r="C49" s="18"/>
      <c r="D49" s="18"/>
      <c r="E49" s="18">
        <v>2</v>
      </c>
      <c r="F49" s="18">
        <v>1</v>
      </c>
      <c r="G49" s="18">
        <v>3</v>
      </c>
      <c r="H49" s="18">
        <v>1</v>
      </c>
      <c r="I49" s="18">
        <v>2</v>
      </c>
      <c r="J49" s="18">
        <v>2</v>
      </c>
      <c r="K49" s="18" t="s">
        <v>169</v>
      </c>
      <c r="L49" s="18" t="s">
        <v>157</v>
      </c>
      <c r="M49" s="18" t="s">
        <v>98</v>
      </c>
      <c r="N49" s="18">
        <v>1</v>
      </c>
      <c r="O49" s="18">
        <v>3.02</v>
      </c>
      <c r="P49" s="18">
        <v>9.43</v>
      </c>
      <c r="Q49" s="18">
        <v>6.74</v>
      </c>
      <c r="R49" s="18">
        <v>10.5</v>
      </c>
      <c r="S49" s="18">
        <v>8.5000000000000006E-2</v>
      </c>
      <c r="T49" s="18"/>
      <c r="U49" s="18">
        <v>31.1</v>
      </c>
      <c r="X49" t="s">
        <v>260</v>
      </c>
      <c r="Y49">
        <f>AVERAGE(P16)</f>
        <v>9.5</v>
      </c>
      <c r="Z49" s="38">
        <f>AVERAGE(P38:P39)</f>
        <v>4.21</v>
      </c>
      <c r="AA49" s="38">
        <f>AVERAGE(P60:P61)</f>
        <v>3.5300000000000002</v>
      </c>
      <c r="AB49">
        <f t="shared" si="9"/>
        <v>5.746666666666667</v>
      </c>
      <c r="AC49">
        <v>5</v>
      </c>
    </row>
    <row r="50" spans="1:29" x14ac:dyDescent="0.2">
      <c r="A50" s="17">
        <v>39224</v>
      </c>
      <c r="B50" s="18"/>
      <c r="C50" s="18"/>
      <c r="D50" s="18"/>
      <c r="E50" s="18">
        <v>1</v>
      </c>
      <c r="F50" s="18">
        <v>1</v>
      </c>
      <c r="G50" s="18">
        <v>1</v>
      </c>
      <c r="H50" s="18">
        <v>1</v>
      </c>
      <c r="I50" s="18">
        <v>2</v>
      </c>
      <c r="J50" s="18">
        <v>7</v>
      </c>
      <c r="K50" s="18" t="s">
        <v>161</v>
      </c>
      <c r="L50" s="18" t="s">
        <v>162</v>
      </c>
      <c r="M50" s="18" t="s">
        <v>104</v>
      </c>
      <c r="N50" s="18">
        <v>1</v>
      </c>
      <c r="O50" s="18">
        <v>3.88</v>
      </c>
      <c r="P50" s="18">
        <v>2.38</v>
      </c>
      <c r="Q50" s="18">
        <v>6.24</v>
      </c>
      <c r="R50" s="18">
        <v>11.2</v>
      </c>
      <c r="S50" s="18">
        <v>0.252</v>
      </c>
      <c r="T50" s="18"/>
      <c r="U50" s="18">
        <v>8.1</v>
      </c>
      <c r="X50" t="s">
        <v>263</v>
      </c>
      <c r="Y50">
        <v>7.44</v>
      </c>
      <c r="Z50">
        <f>AVERAGE(P40:P41)</f>
        <v>12.155000000000001</v>
      </c>
      <c r="AA50">
        <f>AVERAGE(P62:P63)</f>
        <v>6.8949999999999996</v>
      </c>
      <c r="AB50">
        <f t="shared" si="9"/>
        <v>8.83</v>
      </c>
      <c r="AC50">
        <v>5</v>
      </c>
    </row>
    <row r="51" spans="1:29" x14ac:dyDescent="0.2">
      <c r="A51" s="17">
        <v>39238</v>
      </c>
      <c r="B51" s="18"/>
      <c r="C51" s="18"/>
      <c r="D51" s="18"/>
      <c r="E51" s="18">
        <v>2</v>
      </c>
      <c r="F51" s="18">
        <v>2</v>
      </c>
      <c r="G51" s="18">
        <v>1</v>
      </c>
      <c r="H51" s="18">
        <v>5</v>
      </c>
      <c r="I51" s="18">
        <v>3</v>
      </c>
      <c r="J51" s="18">
        <v>8</v>
      </c>
      <c r="K51" s="18" t="s">
        <v>140</v>
      </c>
      <c r="L51" s="18" t="s">
        <v>155</v>
      </c>
      <c r="M51" s="18" t="s">
        <v>51</v>
      </c>
      <c r="N51" s="18">
        <v>1</v>
      </c>
      <c r="O51" s="18">
        <v>6.18</v>
      </c>
      <c r="P51" s="18">
        <v>6.48</v>
      </c>
      <c r="Q51" s="18">
        <v>6.47</v>
      </c>
      <c r="R51" s="18">
        <v>11.9</v>
      </c>
      <c r="S51" s="18">
        <v>0.16500000000000001</v>
      </c>
      <c r="T51" s="18"/>
      <c r="U51" s="18">
        <v>7.3</v>
      </c>
      <c r="X51" t="s">
        <v>264</v>
      </c>
      <c r="Y51">
        <v>10.4</v>
      </c>
      <c r="Z51">
        <v>10.7</v>
      </c>
      <c r="AA51">
        <v>10.5</v>
      </c>
      <c r="AB51">
        <f t="shared" si="9"/>
        <v>10.533333333333333</v>
      </c>
      <c r="AC51">
        <v>5</v>
      </c>
    </row>
    <row r="52" spans="1:29" x14ac:dyDescent="0.2">
      <c r="A52" s="17">
        <v>39252</v>
      </c>
      <c r="B52" s="18"/>
      <c r="C52" s="18"/>
      <c r="D52" s="18"/>
      <c r="E52" s="18">
        <v>2</v>
      </c>
      <c r="F52" s="18">
        <v>1</v>
      </c>
      <c r="G52" s="18">
        <v>1</v>
      </c>
      <c r="H52" s="18">
        <v>1</v>
      </c>
      <c r="I52" s="18">
        <v>2</v>
      </c>
      <c r="J52" s="18">
        <v>5</v>
      </c>
      <c r="K52" s="18" t="s">
        <v>140</v>
      </c>
      <c r="L52" s="18" t="s">
        <v>149</v>
      </c>
      <c r="M52" s="18" t="s">
        <v>97</v>
      </c>
      <c r="N52" s="18">
        <v>1</v>
      </c>
      <c r="O52" s="18">
        <v>5.96</v>
      </c>
      <c r="P52" s="18">
        <v>6.7</v>
      </c>
      <c r="Q52" s="18">
        <v>7.22</v>
      </c>
      <c r="R52" s="18">
        <v>10.9</v>
      </c>
      <c r="S52" s="18">
        <v>0.111</v>
      </c>
      <c r="T52" s="18"/>
      <c r="U52" s="18">
        <v>11.9</v>
      </c>
    </row>
    <row r="53" spans="1:29" x14ac:dyDescent="0.2">
      <c r="A53" s="19">
        <v>39268</v>
      </c>
      <c r="B53" s="18"/>
      <c r="C53" s="18"/>
      <c r="D53" s="18"/>
      <c r="E53" s="18">
        <v>2</v>
      </c>
      <c r="F53" s="18">
        <v>2</v>
      </c>
      <c r="G53" s="18">
        <v>3</v>
      </c>
      <c r="H53" s="18"/>
      <c r="I53" s="18"/>
      <c r="J53" s="18"/>
      <c r="K53" s="18" t="s">
        <v>140</v>
      </c>
      <c r="L53" s="18" t="s">
        <v>149</v>
      </c>
      <c r="M53" s="18" t="s">
        <v>97</v>
      </c>
      <c r="N53" s="18">
        <v>1</v>
      </c>
      <c r="O53" s="18">
        <v>6.58</v>
      </c>
      <c r="P53" s="18">
        <v>6.88</v>
      </c>
      <c r="Q53" s="18">
        <v>6.3</v>
      </c>
      <c r="R53" s="18">
        <v>33.1</v>
      </c>
      <c r="S53" s="18">
        <v>0.16200000000000001</v>
      </c>
      <c r="T53" s="18"/>
      <c r="U53" s="18">
        <v>14.6</v>
      </c>
      <c r="Y53" t="s">
        <v>271</v>
      </c>
    </row>
    <row r="54" spans="1:29" x14ac:dyDescent="0.2">
      <c r="A54" s="19">
        <v>39282</v>
      </c>
      <c r="B54" s="18"/>
      <c r="C54" s="18"/>
      <c r="D54" s="18"/>
      <c r="E54" s="18">
        <v>2</v>
      </c>
      <c r="F54" s="18">
        <v>1</v>
      </c>
      <c r="G54" s="18">
        <v>1</v>
      </c>
      <c r="H54" s="18">
        <v>1</v>
      </c>
      <c r="I54" s="18">
        <v>1</v>
      </c>
      <c r="J54" s="18" t="s">
        <v>20</v>
      </c>
      <c r="K54" s="18" t="s">
        <v>213</v>
      </c>
      <c r="L54" s="18" t="s">
        <v>150</v>
      </c>
      <c r="M54" s="18" t="s">
        <v>97</v>
      </c>
      <c r="N54" s="18">
        <v>1</v>
      </c>
      <c r="O54" s="18">
        <v>6.8</v>
      </c>
      <c r="P54" s="18">
        <v>10.42</v>
      </c>
      <c r="Q54" s="18">
        <v>5.84</v>
      </c>
      <c r="R54" s="18"/>
      <c r="S54" s="18">
        <v>0.31</v>
      </c>
      <c r="T54" s="18"/>
      <c r="U54" s="18">
        <v>11.7</v>
      </c>
      <c r="Y54">
        <v>16</v>
      </c>
      <c r="Z54">
        <v>17</v>
      </c>
      <c r="AA54">
        <v>18</v>
      </c>
      <c r="AB54" t="s">
        <v>272</v>
      </c>
    </row>
    <row r="55" spans="1:29" x14ac:dyDescent="0.2">
      <c r="A55" s="19">
        <v>39294</v>
      </c>
      <c r="B55" s="18"/>
      <c r="C55" s="18"/>
      <c r="D55" s="18"/>
      <c r="E55" s="18" t="s">
        <v>20</v>
      </c>
      <c r="F55" s="18">
        <v>1</v>
      </c>
      <c r="G55" s="18">
        <v>2</v>
      </c>
      <c r="H55" s="18">
        <v>4</v>
      </c>
      <c r="I55" s="18">
        <v>1</v>
      </c>
      <c r="J55" s="18" t="s">
        <v>20</v>
      </c>
      <c r="K55" s="18" t="s">
        <v>218</v>
      </c>
      <c r="L55" s="18" t="s">
        <v>150</v>
      </c>
      <c r="M55" s="18" t="s">
        <v>104</v>
      </c>
      <c r="N55" s="18">
        <v>1</v>
      </c>
      <c r="O55" s="18">
        <v>6.49</v>
      </c>
      <c r="P55" s="18">
        <v>5.83</v>
      </c>
      <c r="Q55" s="18">
        <v>6.38</v>
      </c>
      <c r="R55" s="18">
        <v>8.7200000000000006</v>
      </c>
      <c r="S55" s="18">
        <v>0.17399999999999999</v>
      </c>
      <c r="T55" s="18"/>
      <c r="U55" s="18">
        <v>19.100000000000001</v>
      </c>
      <c r="X55" s="17" t="s">
        <v>261</v>
      </c>
      <c r="Y55">
        <v>8</v>
      </c>
      <c r="Z55">
        <v>12</v>
      </c>
      <c r="AA55">
        <v>16</v>
      </c>
      <c r="AB55">
        <f>AVERAGE(Y55:AA55)</f>
        <v>12</v>
      </c>
      <c r="AC55">
        <v>36</v>
      </c>
    </row>
    <row r="56" spans="1:29" x14ac:dyDescent="0.2">
      <c r="A56" s="19">
        <v>39308</v>
      </c>
      <c r="B56" s="18"/>
      <c r="C56" s="18"/>
      <c r="D56" s="18"/>
      <c r="E56" s="18">
        <v>4</v>
      </c>
      <c r="F56" s="18">
        <v>2</v>
      </c>
      <c r="G56" s="18">
        <v>1</v>
      </c>
      <c r="H56" s="18">
        <v>2</v>
      </c>
      <c r="I56" s="18">
        <v>2</v>
      </c>
      <c r="J56" s="18">
        <v>2</v>
      </c>
      <c r="K56" s="18" t="s">
        <v>150</v>
      </c>
      <c r="L56" s="18" t="s">
        <v>142</v>
      </c>
      <c r="M56" s="18" t="s">
        <v>21</v>
      </c>
      <c r="N56" s="18">
        <v>1</v>
      </c>
      <c r="O56" s="18">
        <v>8.77</v>
      </c>
      <c r="P56" s="18">
        <v>6.58</v>
      </c>
      <c r="Q56" s="18">
        <v>6.47</v>
      </c>
      <c r="R56" s="18">
        <v>9.67</v>
      </c>
      <c r="S56" s="18">
        <v>0.151</v>
      </c>
      <c r="T56" s="18"/>
      <c r="U56" s="18">
        <v>23.4</v>
      </c>
      <c r="X56" s="17" t="s">
        <v>255</v>
      </c>
      <c r="Y56">
        <v>12</v>
      </c>
      <c r="Z56">
        <v>15</v>
      </c>
      <c r="AA56">
        <v>12</v>
      </c>
      <c r="AB56">
        <f t="shared" ref="AB56:AB64" si="10">AVERAGE(Y56:AA56)</f>
        <v>13</v>
      </c>
      <c r="AC56">
        <v>36</v>
      </c>
    </row>
    <row r="57" spans="1:29" x14ac:dyDescent="0.2">
      <c r="A57" s="19">
        <v>39322</v>
      </c>
      <c r="B57" s="18"/>
      <c r="C57" s="18"/>
      <c r="D57" s="18"/>
      <c r="E57" s="18">
        <v>4</v>
      </c>
      <c r="F57" s="18">
        <v>1</v>
      </c>
      <c r="G57" s="18">
        <v>1</v>
      </c>
      <c r="H57" s="18">
        <v>1</v>
      </c>
      <c r="I57" s="18">
        <v>2</v>
      </c>
      <c r="J57" s="18">
        <v>4</v>
      </c>
      <c r="K57" s="18" t="s">
        <v>209</v>
      </c>
      <c r="L57" s="18" t="s">
        <v>140</v>
      </c>
      <c r="M57" s="18" t="s">
        <v>97</v>
      </c>
      <c r="N57" s="18">
        <v>1</v>
      </c>
      <c r="O57" s="18" t="s">
        <v>219</v>
      </c>
      <c r="P57" s="18" t="s">
        <v>219</v>
      </c>
      <c r="Q57" s="18" t="s">
        <v>219</v>
      </c>
      <c r="R57" s="18">
        <v>7.89</v>
      </c>
      <c r="S57" s="18">
        <v>0.09</v>
      </c>
      <c r="T57" s="18"/>
      <c r="U57" s="18" t="s">
        <v>219</v>
      </c>
      <c r="X57" s="17" t="s">
        <v>256</v>
      </c>
      <c r="Z57">
        <v>15</v>
      </c>
      <c r="AA57">
        <v>14</v>
      </c>
      <c r="AB57">
        <f t="shared" si="10"/>
        <v>14.5</v>
      </c>
      <c r="AC57">
        <v>36</v>
      </c>
    </row>
    <row r="58" spans="1:29" x14ac:dyDescent="0.2">
      <c r="A58" s="19">
        <v>39336</v>
      </c>
      <c r="B58" s="18"/>
      <c r="C58" s="18"/>
      <c r="D58" s="18"/>
      <c r="E58" s="18">
        <v>3</v>
      </c>
      <c r="F58" s="18">
        <v>1</v>
      </c>
      <c r="G58" s="18">
        <v>1</v>
      </c>
      <c r="H58" s="18">
        <v>1</v>
      </c>
      <c r="I58" s="18">
        <v>3</v>
      </c>
      <c r="J58" s="18">
        <v>6</v>
      </c>
      <c r="K58" s="18" t="s">
        <v>208</v>
      </c>
      <c r="L58" s="18" t="s">
        <v>150</v>
      </c>
      <c r="M58" s="18" t="s">
        <v>28</v>
      </c>
      <c r="N58" s="18">
        <v>1</v>
      </c>
      <c r="O58" s="18">
        <v>4.3499999999999996</v>
      </c>
      <c r="P58" s="18">
        <v>2.96</v>
      </c>
      <c r="Q58" s="18">
        <v>7.01</v>
      </c>
      <c r="R58" s="18">
        <v>9.2899999999999991</v>
      </c>
      <c r="S58" s="18">
        <v>0.152</v>
      </c>
      <c r="T58" s="18"/>
      <c r="U58" s="18">
        <v>15.6</v>
      </c>
      <c r="X58" s="17" t="s">
        <v>257</v>
      </c>
      <c r="Z58">
        <v>18</v>
      </c>
      <c r="AA58">
        <v>14.5</v>
      </c>
      <c r="AB58">
        <f t="shared" si="10"/>
        <v>16.25</v>
      </c>
      <c r="AC58">
        <v>36</v>
      </c>
    </row>
    <row r="59" spans="1:29" x14ac:dyDescent="0.2">
      <c r="A59" s="19">
        <v>39350</v>
      </c>
      <c r="B59" s="18"/>
      <c r="C59" s="18"/>
      <c r="D59" s="18"/>
      <c r="E59" s="18">
        <v>4</v>
      </c>
      <c r="F59" s="18">
        <v>1</v>
      </c>
      <c r="G59" s="18">
        <v>1</v>
      </c>
      <c r="H59" s="18">
        <v>1</v>
      </c>
      <c r="I59" s="18">
        <v>2</v>
      </c>
      <c r="J59" s="18">
        <v>7</v>
      </c>
      <c r="K59" s="18" t="s">
        <v>150</v>
      </c>
      <c r="L59" s="18" t="s">
        <v>155</v>
      </c>
      <c r="M59" s="18" t="s">
        <v>104</v>
      </c>
      <c r="N59" s="18">
        <v>1</v>
      </c>
      <c r="O59" s="18">
        <v>8.0399999999999991</v>
      </c>
      <c r="P59" s="18" t="s">
        <v>20</v>
      </c>
      <c r="Q59" s="18">
        <v>6.65</v>
      </c>
      <c r="R59" s="18">
        <v>10</v>
      </c>
      <c r="S59" s="18">
        <v>0.108</v>
      </c>
      <c r="T59" s="18"/>
      <c r="U59" s="18">
        <v>17.5</v>
      </c>
      <c r="X59" s="19" t="s">
        <v>258</v>
      </c>
      <c r="Z59">
        <v>14.3</v>
      </c>
      <c r="AA59">
        <v>15.3</v>
      </c>
      <c r="AB59">
        <f t="shared" si="10"/>
        <v>14.8</v>
      </c>
      <c r="AC59">
        <v>36</v>
      </c>
    </row>
    <row r="60" spans="1:29" x14ac:dyDescent="0.2">
      <c r="A60" s="19">
        <v>39364</v>
      </c>
      <c r="B60" s="18"/>
      <c r="C60" s="18"/>
      <c r="D60" s="18"/>
      <c r="E60" s="18">
        <v>4</v>
      </c>
      <c r="F60" s="18">
        <v>1</v>
      </c>
      <c r="G60" s="18">
        <v>1</v>
      </c>
      <c r="H60" s="18">
        <v>1</v>
      </c>
      <c r="I60" s="18">
        <v>2</v>
      </c>
      <c r="J60" s="18">
        <v>8</v>
      </c>
      <c r="K60" s="18" t="s">
        <v>213</v>
      </c>
      <c r="L60" s="18" t="s">
        <v>142</v>
      </c>
      <c r="M60" s="18" t="s">
        <v>104</v>
      </c>
      <c r="N60" s="18">
        <v>1</v>
      </c>
      <c r="O60" s="18">
        <v>11.49</v>
      </c>
      <c r="P60" s="18">
        <v>6.11</v>
      </c>
      <c r="Q60" s="18">
        <v>6.73</v>
      </c>
      <c r="R60" s="18">
        <v>15.3</v>
      </c>
      <c r="S60" s="18">
        <v>0.127</v>
      </c>
      <c r="T60" s="18"/>
      <c r="U60" s="18">
        <v>20.6</v>
      </c>
      <c r="X60" s="19" t="s">
        <v>262</v>
      </c>
      <c r="Z60">
        <v>21</v>
      </c>
      <c r="AA60">
        <v>22.5</v>
      </c>
      <c r="AB60">
        <f t="shared" si="10"/>
        <v>21.75</v>
      </c>
      <c r="AC60">
        <v>36</v>
      </c>
    </row>
    <row r="61" spans="1:29" x14ac:dyDescent="0.2">
      <c r="A61" s="19">
        <v>39378</v>
      </c>
      <c r="B61" s="18"/>
      <c r="C61" s="18"/>
      <c r="D61" s="18"/>
      <c r="E61" s="18">
        <v>4</v>
      </c>
      <c r="F61" s="18">
        <v>2</v>
      </c>
      <c r="G61" s="18">
        <v>2</v>
      </c>
      <c r="H61" s="18">
        <v>1</v>
      </c>
      <c r="I61" s="18">
        <v>3</v>
      </c>
      <c r="J61" s="18">
        <v>5</v>
      </c>
      <c r="K61" s="18" t="s">
        <v>140</v>
      </c>
      <c r="L61" s="18" t="s">
        <v>185</v>
      </c>
      <c r="M61" s="18" t="s">
        <v>28</v>
      </c>
      <c r="N61" s="18">
        <v>1</v>
      </c>
      <c r="O61" s="18">
        <v>8.74</v>
      </c>
      <c r="P61" s="18">
        <v>0.95</v>
      </c>
      <c r="Q61" s="18">
        <v>6.72</v>
      </c>
      <c r="R61" s="18">
        <v>10.6</v>
      </c>
      <c r="S61" s="18">
        <v>3.5999999999999997E-2</v>
      </c>
      <c r="T61" s="18"/>
      <c r="U61" s="18">
        <v>17.399999999999999</v>
      </c>
      <c r="X61" s="19" t="s">
        <v>259</v>
      </c>
      <c r="Z61">
        <v>18</v>
      </c>
      <c r="AA61">
        <v>18.5</v>
      </c>
      <c r="AB61">
        <f t="shared" si="10"/>
        <v>18.25</v>
      </c>
      <c r="AC61">
        <v>36</v>
      </c>
    </row>
    <row r="62" spans="1:29" x14ac:dyDescent="0.2">
      <c r="A62" s="19">
        <v>39392</v>
      </c>
      <c r="B62" s="18"/>
      <c r="C62" s="18"/>
      <c r="D62" s="18"/>
      <c r="E62" s="18">
        <v>2</v>
      </c>
      <c r="F62" s="18">
        <v>1</v>
      </c>
      <c r="G62" s="18">
        <v>2</v>
      </c>
      <c r="H62" s="18">
        <v>3</v>
      </c>
      <c r="I62" s="18">
        <v>2</v>
      </c>
      <c r="J62" s="18">
        <v>6</v>
      </c>
      <c r="K62" s="18" t="s">
        <v>165</v>
      </c>
      <c r="L62" s="18" t="s">
        <v>141</v>
      </c>
      <c r="M62" s="18" t="s">
        <v>23</v>
      </c>
      <c r="N62" s="18">
        <v>1</v>
      </c>
      <c r="O62" s="18">
        <v>9.69</v>
      </c>
      <c r="P62" s="18">
        <v>3.68</v>
      </c>
      <c r="Q62" s="18">
        <v>0.46</v>
      </c>
      <c r="R62" s="18">
        <v>25.8</v>
      </c>
      <c r="S62" s="18" t="s">
        <v>20</v>
      </c>
      <c r="T62" s="18"/>
      <c r="U62" s="18">
        <v>14</v>
      </c>
      <c r="X62" t="s">
        <v>260</v>
      </c>
      <c r="Z62">
        <v>24.5</v>
      </c>
      <c r="AA62">
        <v>18.5</v>
      </c>
      <c r="AB62">
        <f t="shared" si="10"/>
        <v>21.5</v>
      </c>
      <c r="AC62">
        <v>36</v>
      </c>
    </row>
    <row r="63" spans="1:29" x14ac:dyDescent="0.2">
      <c r="A63" s="19">
        <v>39405</v>
      </c>
      <c r="B63" s="18"/>
      <c r="C63" s="18"/>
      <c r="D63" s="18"/>
      <c r="E63" s="18">
        <v>2</v>
      </c>
      <c r="F63" s="18">
        <v>1</v>
      </c>
      <c r="G63" s="18">
        <v>3</v>
      </c>
      <c r="H63" s="18">
        <v>2</v>
      </c>
      <c r="I63" s="18">
        <v>2</v>
      </c>
      <c r="J63" s="18">
        <v>4</v>
      </c>
      <c r="K63" s="18" t="s">
        <v>157</v>
      </c>
      <c r="L63" s="18" t="s">
        <v>152</v>
      </c>
      <c r="M63" s="18" t="s">
        <v>23</v>
      </c>
      <c r="N63" s="18">
        <v>1</v>
      </c>
      <c r="O63" s="18">
        <v>9.3000000000000007</v>
      </c>
      <c r="P63" s="18">
        <v>10.11</v>
      </c>
      <c r="Q63" s="18">
        <v>6.08</v>
      </c>
      <c r="R63" s="18">
        <v>1.1000000000000001E-3</v>
      </c>
      <c r="S63" s="18">
        <v>2.8000000000000001E-2</v>
      </c>
      <c r="T63" s="18"/>
      <c r="U63" s="18">
        <v>17</v>
      </c>
      <c r="X63" t="s">
        <v>263</v>
      </c>
      <c r="Z63">
        <v>22.5</v>
      </c>
      <c r="AA63">
        <v>24</v>
      </c>
      <c r="AB63">
        <f t="shared" si="10"/>
        <v>23.25</v>
      </c>
      <c r="AC63">
        <v>36</v>
      </c>
    </row>
    <row r="64" spans="1:29" x14ac:dyDescent="0.2">
      <c r="A64" s="19">
        <v>39420</v>
      </c>
      <c r="B64" s="18"/>
      <c r="C64" s="18"/>
      <c r="D64" s="18"/>
      <c r="E64" s="18">
        <v>4</v>
      </c>
      <c r="F64" s="18">
        <v>3</v>
      </c>
      <c r="G64" s="18">
        <v>3</v>
      </c>
      <c r="H64" s="18">
        <v>3</v>
      </c>
      <c r="I64" s="18">
        <v>3</v>
      </c>
      <c r="J64" s="18">
        <v>8</v>
      </c>
      <c r="K64" s="18" t="s">
        <v>252</v>
      </c>
      <c r="L64" s="18" t="s">
        <v>152</v>
      </c>
      <c r="M64" s="18" t="s">
        <v>97</v>
      </c>
      <c r="N64" s="18">
        <v>1</v>
      </c>
      <c r="O64" s="18">
        <v>8.27</v>
      </c>
      <c r="P64" s="18">
        <v>10.46</v>
      </c>
      <c r="Q64" s="18">
        <v>6.21</v>
      </c>
      <c r="R64" s="18">
        <v>2.0999999999999999E-3</v>
      </c>
      <c r="S64" s="18">
        <v>0.161</v>
      </c>
      <c r="T64" s="18"/>
      <c r="U64" s="18">
        <v>7.4</v>
      </c>
      <c r="X64" t="s">
        <v>264</v>
      </c>
      <c r="Z64">
        <v>18</v>
      </c>
      <c r="AA64">
        <v>15</v>
      </c>
      <c r="AB64">
        <f t="shared" si="10"/>
        <v>16.5</v>
      </c>
      <c r="AC64">
        <v>36</v>
      </c>
    </row>
    <row r="65" spans="1:21" x14ac:dyDescent="0.2">
      <c r="A65" s="19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</row>
    <row r="66" spans="1:21" x14ac:dyDescent="0.2">
      <c r="A66" s="6"/>
    </row>
    <row r="67" spans="1:21" x14ac:dyDescent="0.2">
      <c r="A67" s="1"/>
      <c r="P67">
        <f>AVERAGE(P2:P66)</f>
        <v>7.755799999999998</v>
      </c>
      <c r="Q67">
        <f>AVERAGE(Q2:Q66)</f>
        <v>7.4940384615384605</v>
      </c>
      <c r="R67">
        <f>AVERAGE(R2:R66)</f>
        <v>6.9303627450980407</v>
      </c>
      <c r="S67">
        <f>AVERAGE(S2:S66)</f>
        <v>0.16701999999999997</v>
      </c>
      <c r="U67">
        <f>AVERAGE(U2:U66)</f>
        <v>16.934615384615388</v>
      </c>
    </row>
    <row r="68" spans="1:21" x14ac:dyDescent="0.2">
      <c r="A68" s="1"/>
    </row>
    <row r="69" spans="1:21" x14ac:dyDescent="0.2">
      <c r="A69" s="6"/>
    </row>
    <row r="70" spans="1:21" x14ac:dyDescent="0.2">
      <c r="A70" s="6"/>
    </row>
    <row r="71" spans="1:21" x14ac:dyDescent="0.2">
      <c r="A71" s="6"/>
    </row>
    <row r="72" spans="1:21" x14ac:dyDescent="0.2">
      <c r="A72" s="6"/>
    </row>
    <row r="74" spans="1:21" x14ac:dyDescent="0.2">
      <c r="A74" s="1"/>
    </row>
    <row r="75" spans="1:21" x14ac:dyDescent="0.2">
      <c r="A75" s="1"/>
    </row>
    <row r="76" spans="1:21" x14ac:dyDescent="0.2">
      <c r="A76" s="4"/>
    </row>
    <row r="77" spans="1:21" x14ac:dyDescent="0.2">
      <c r="A77" s="4"/>
    </row>
    <row r="78" spans="1:21" x14ac:dyDescent="0.2">
      <c r="A78" s="1"/>
    </row>
    <row r="79" spans="1:21" x14ac:dyDescent="0.2">
      <c r="A79" s="1"/>
    </row>
    <row r="80" spans="1:21" x14ac:dyDescent="0.2">
      <c r="A80" s="1"/>
    </row>
    <row r="81" spans="1:1" x14ac:dyDescent="0.2">
      <c r="A81" s="1"/>
    </row>
    <row r="82" spans="1:1" x14ac:dyDescent="0.2">
      <c r="A82" s="4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90" spans="1:1" x14ac:dyDescent="0.2">
      <c r="A90" s="1"/>
    </row>
    <row r="91" spans="1:1" x14ac:dyDescent="0.2">
      <c r="A91" s="1"/>
    </row>
    <row r="92" spans="1:1" x14ac:dyDescent="0.2">
      <c r="A92" s="4"/>
    </row>
    <row r="93" spans="1:1" x14ac:dyDescent="0.2">
      <c r="A93" s="4"/>
    </row>
    <row r="94" spans="1:1" x14ac:dyDescent="0.2">
      <c r="A94" s="4"/>
    </row>
    <row r="95" spans="1:1" x14ac:dyDescent="0.2">
      <c r="A95" s="1"/>
    </row>
    <row r="96" spans="1:1" x14ac:dyDescent="0.2">
      <c r="A96" s="1"/>
    </row>
    <row r="97" spans="1:13" x14ac:dyDescent="0.2">
      <c r="A97" s="1"/>
    </row>
    <row r="98" spans="1:13" x14ac:dyDescent="0.2">
      <c r="A98" s="4"/>
    </row>
    <row r="99" spans="1:13" x14ac:dyDescent="0.2">
      <c r="A99" s="1"/>
    </row>
    <row r="100" spans="1:13" x14ac:dyDescent="0.2">
      <c r="A100" s="1"/>
    </row>
    <row r="101" spans="1:13" x14ac:dyDescent="0.2">
      <c r="A101" s="1"/>
    </row>
    <row r="102" spans="1:13" x14ac:dyDescent="0.2">
      <c r="A102" s="6"/>
    </row>
    <row r="103" spans="1:13" x14ac:dyDescent="0.2">
      <c r="A103" s="6"/>
    </row>
    <row r="104" spans="1:13" x14ac:dyDescent="0.2">
      <c r="A104" s="6"/>
    </row>
    <row r="105" spans="1:13" x14ac:dyDescent="0.2">
      <c r="A105" s="6"/>
    </row>
    <row r="106" spans="1:13" x14ac:dyDescent="0.2">
      <c r="A106" s="1"/>
      <c r="M106" s="7"/>
    </row>
    <row r="107" spans="1:13" x14ac:dyDescent="0.2">
      <c r="A107" s="1"/>
    </row>
    <row r="108" spans="1:13" x14ac:dyDescent="0.2">
      <c r="A108" s="4"/>
    </row>
    <row r="109" spans="1:13" x14ac:dyDescent="0.2">
      <c r="A109" s="4"/>
    </row>
    <row r="110" spans="1:13" x14ac:dyDescent="0.2">
      <c r="A110" s="1"/>
    </row>
    <row r="111" spans="1:13" x14ac:dyDescent="0.2">
      <c r="A111" s="1"/>
    </row>
    <row r="112" spans="1:13" x14ac:dyDescent="0.2">
      <c r="A112" s="1"/>
    </row>
    <row r="113" spans="1:1" x14ac:dyDescent="0.2">
      <c r="A113" s="4"/>
    </row>
    <row r="114" spans="1:1" x14ac:dyDescent="0.2">
      <c r="A114" s="10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1"/>
    </row>
    <row r="123" spans="1:1" x14ac:dyDescent="0.2">
      <c r="A123" s="1"/>
    </row>
    <row r="124" spans="1:1" x14ac:dyDescent="0.2">
      <c r="A124" s="4"/>
    </row>
    <row r="125" spans="1:1" x14ac:dyDescent="0.2">
      <c r="A125" s="4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4"/>
    </row>
    <row r="130" spans="1:1" x14ac:dyDescent="0.2">
      <c r="A130" s="10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1"/>
    </row>
    <row r="139" spans="1:1" x14ac:dyDescent="0.2">
      <c r="A139" s="1"/>
    </row>
    <row r="140" spans="1:1" x14ac:dyDescent="0.2">
      <c r="A140" s="4"/>
    </row>
    <row r="141" spans="1:1" x14ac:dyDescent="0.2">
      <c r="A141" s="4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4"/>
    </row>
    <row r="146" spans="1:1" x14ac:dyDescent="0.2">
      <c r="A146" s="10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1"/>
    </row>
    <row r="155" spans="1:1" x14ac:dyDescent="0.2">
      <c r="A155" s="1"/>
    </row>
    <row r="156" spans="1:1" x14ac:dyDescent="0.2">
      <c r="A156" s="4"/>
    </row>
    <row r="157" spans="1:1" x14ac:dyDescent="0.2">
      <c r="A157" s="4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4"/>
    </row>
    <row r="162" spans="1:1" x14ac:dyDescent="0.2">
      <c r="A162" s="10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1"/>
    </row>
    <row r="171" spans="1:1" x14ac:dyDescent="0.2">
      <c r="A171" s="1"/>
    </row>
    <row r="172" spans="1:1" x14ac:dyDescent="0.2">
      <c r="A172" s="4"/>
    </row>
    <row r="173" spans="1:1" x14ac:dyDescent="0.2">
      <c r="A173" s="4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4"/>
    </row>
    <row r="178" spans="1:1" x14ac:dyDescent="0.2">
      <c r="A178" s="10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1"/>
    </row>
    <row r="187" spans="1:1" x14ac:dyDescent="0.2">
      <c r="A187" s="1"/>
    </row>
    <row r="188" spans="1:1" x14ac:dyDescent="0.2">
      <c r="A188" s="4"/>
    </row>
    <row r="189" spans="1:1" x14ac:dyDescent="0.2">
      <c r="A189" s="4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4"/>
    </row>
    <row r="194" spans="1:1" x14ac:dyDescent="0.2">
      <c r="A194" s="10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1"/>
    </row>
    <row r="203" spans="1:1" x14ac:dyDescent="0.2">
      <c r="A203" s="1"/>
    </row>
    <row r="204" spans="1:1" x14ac:dyDescent="0.2">
      <c r="A204" s="4"/>
    </row>
    <row r="205" spans="1:1" x14ac:dyDescent="0.2">
      <c r="A205" s="4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4"/>
    </row>
    <row r="210" spans="1:1" x14ac:dyDescent="0.2">
      <c r="A210" s="10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1"/>
    </row>
    <row r="219" spans="1:1" x14ac:dyDescent="0.2">
      <c r="A219" s="1"/>
    </row>
    <row r="220" spans="1:1" x14ac:dyDescent="0.2">
      <c r="A220" s="4"/>
    </row>
    <row r="221" spans="1:1" x14ac:dyDescent="0.2">
      <c r="A221" s="4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4"/>
    </row>
    <row r="226" spans="1:1" x14ac:dyDescent="0.2">
      <c r="A226" s="10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1"/>
    </row>
    <row r="235" spans="1:1" x14ac:dyDescent="0.2">
      <c r="A235" s="1"/>
    </row>
    <row r="236" spans="1:1" x14ac:dyDescent="0.2">
      <c r="A236" s="4"/>
    </row>
    <row r="237" spans="1:1" x14ac:dyDescent="0.2">
      <c r="A237" s="4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8" x14ac:dyDescent="0.2">
      <c r="A241" s="4"/>
    </row>
    <row r="242" spans="1:8" x14ac:dyDescent="0.2">
      <c r="A242" s="10"/>
    </row>
    <row r="243" spans="1:8" x14ac:dyDescent="0.2">
      <c r="A243" s="1"/>
    </row>
    <row r="244" spans="1:8" x14ac:dyDescent="0.2">
      <c r="A244" s="1"/>
    </row>
    <row r="245" spans="1:8" x14ac:dyDescent="0.2">
      <c r="A245" s="1"/>
    </row>
    <row r="246" spans="1:8" x14ac:dyDescent="0.2">
      <c r="A246" s="6"/>
    </row>
    <row r="247" spans="1:8" x14ac:dyDescent="0.2">
      <c r="A247" s="6"/>
    </row>
    <row r="248" spans="1:8" x14ac:dyDescent="0.2">
      <c r="A248" s="6"/>
    </row>
    <row r="249" spans="1:8" x14ac:dyDescent="0.2">
      <c r="A249" s="6"/>
    </row>
    <row r="250" spans="1:8" x14ac:dyDescent="0.2">
      <c r="A250" s="1"/>
      <c r="H250" s="9"/>
    </row>
    <row r="251" spans="1:8" x14ac:dyDescent="0.2">
      <c r="A251" s="1"/>
    </row>
    <row r="252" spans="1:8" x14ac:dyDescent="0.2">
      <c r="A252" s="4"/>
    </row>
    <row r="253" spans="1:8" x14ac:dyDescent="0.2">
      <c r="A253" s="4"/>
    </row>
    <row r="254" spans="1:8" x14ac:dyDescent="0.2">
      <c r="A254" s="1"/>
    </row>
    <row r="255" spans="1:8" x14ac:dyDescent="0.2">
      <c r="A255" s="1"/>
    </row>
    <row r="256" spans="1:8" x14ac:dyDescent="0.2">
      <c r="A256" s="1"/>
    </row>
    <row r="257" spans="1:1" x14ac:dyDescent="0.2">
      <c r="A257" s="4"/>
    </row>
    <row r="258" spans="1:1" x14ac:dyDescent="0.2">
      <c r="A258" s="10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6"/>
    </row>
    <row r="263" spans="1:1" x14ac:dyDescent="0.2">
      <c r="A263" s="6"/>
    </row>
    <row r="264" spans="1:1" x14ac:dyDescent="0.2">
      <c r="A264" s="6"/>
    </row>
    <row r="265" spans="1:1" x14ac:dyDescent="0.2">
      <c r="A265" s="6"/>
    </row>
    <row r="266" spans="1:1" x14ac:dyDescent="0.2">
      <c r="A266" s="1"/>
    </row>
    <row r="267" spans="1:1" x14ac:dyDescent="0.2">
      <c r="A267" s="1"/>
    </row>
    <row r="268" spans="1:1" x14ac:dyDescent="0.2">
      <c r="A268" s="4"/>
    </row>
    <row r="269" spans="1:1" x14ac:dyDescent="0.2">
      <c r="A269" s="4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4"/>
    </row>
    <row r="274" spans="1:1" x14ac:dyDescent="0.2">
      <c r="A274" s="10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6"/>
    </row>
    <row r="279" spans="1:1" x14ac:dyDescent="0.2">
      <c r="A279" s="6"/>
    </row>
    <row r="280" spans="1:1" x14ac:dyDescent="0.2">
      <c r="A280" s="6"/>
    </row>
    <row r="281" spans="1:1" x14ac:dyDescent="0.2">
      <c r="A281" s="6"/>
    </row>
    <row r="282" spans="1:1" x14ac:dyDescent="0.2">
      <c r="A282" s="1"/>
    </row>
    <row r="283" spans="1:1" x14ac:dyDescent="0.2">
      <c r="A283" s="1"/>
    </row>
    <row r="284" spans="1:1" x14ac:dyDescent="0.2">
      <c r="A284" s="4"/>
    </row>
    <row r="285" spans="1:1" x14ac:dyDescent="0.2">
      <c r="A285" s="4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4"/>
    </row>
    <row r="290" spans="1:1" x14ac:dyDescent="0.2">
      <c r="A290" s="10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6"/>
    </row>
    <row r="295" spans="1:1" x14ac:dyDescent="0.2">
      <c r="A295" s="6"/>
    </row>
    <row r="296" spans="1:1" x14ac:dyDescent="0.2">
      <c r="A296" s="6"/>
    </row>
    <row r="297" spans="1:1" x14ac:dyDescent="0.2">
      <c r="A297" s="6"/>
    </row>
    <row r="298" spans="1:1" x14ac:dyDescent="0.2">
      <c r="A298" s="1"/>
    </row>
    <row r="299" spans="1:1" x14ac:dyDescent="0.2">
      <c r="A299" s="1"/>
    </row>
    <row r="300" spans="1:1" x14ac:dyDescent="0.2">
      <c r="A300" s="4"/>
    </row>
    <row r="301" spans="1:1" x14ac:dyDescent="0.2">
      <c r="A301" s="4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4"/>
    </row>
    <row r="306" spans="1:1" x14ac:dyDescent="0.2">
      <c r="A306" s="10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6"/>
    </row>
    <row r="311" spans="1:1" x14ac:dyDescent="0.2">
      <c r="A311" s="6"/>
    </row>
    <row r="312" spans="1:1" x14ac:dyDescent="0.2">
      <c r="A312" s="6"/>
    </row>
    <row r="313" spans="1:1" x14ac:dyDescent="0.2">
      <c r="A313" s="6"/>
    </row>
    <row r="314" spans="1:1" x14ac:dyDescent="0.2">
      <c r="A314" s="1"/>
    </row>
    <row r="315" spans="1:1" x14ac:dyDescent="0.2">
      <c r="A315" s="1"/>
    </row>
    <row r="316" spans="1:1" x14ac:dyDescent="0.2">
      <c r="A316" s="4"/>
    </row>
    <row r="317" spans="1:1" x14ac:dyDescent="0.2">
      <c r="A317" s="4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4"/>
    </row>
    <row r="322" spans="1:1" x14ac:dyDescent="0.2">
      <c r="A322" s="10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6"/>
    </row>
    <row r="327" spans="1:1" x14ac:dyDescent="0.2">
      <c r="A327" s="6"/>
    </row>
    <row r="328" spans="1:1" x14ac:dyDescent="0.2">
      <c r="A328" s="6"/>
    </row>
    <row r="329" spans="1:1" x14ac:dyDescent="0.2">
      <c r="A329" s="6"/>
    </row>
    <row r="330" spans="1:1" x14ac:dyDescent="0.2">
      <c r="A330" s="1"/>
    </row>
    <row r="331" spans="1:1" x14ac:dyDescent="0.2">
      <c r="A331" s="1"/>
    </row>
    <row r="332" spans="1:1" x14ac:dyDescent="0.2">
      <c r="A332" s="4"/>
    </row>
    <row r="333" spans="1:1" x14ac:dyDescent="0.2">
      <c r="A333" s="4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6" x14ac:dyDescent="0.2">
      <c r="A337" s="4"/>
    </row>
    <row r="338" spans="1:6" x14ac:dyDescent="0.2">
      <c r="A338" s="10"/>
    </row>
    <row r="339" spans="1:6" x14ac:dyDescent="0.2">
      <c r="A339" s="1"/>
      <c r="F339" s="11"/>
    </row>
    <row r="340" spans="1:6" x14ac:dyDescent="0.2">
      <c r="A340" s="1"/>
    </row>
    <row r="341" spans="1:6" x14ac:dyDescent="0.2">
      <c r="A341" s="1"/>
    </row>
    <row r="342" spans="1:6" x14ac:dyDescent="0.2">
      <c r="A342" s="6"/>
    </row>
    <row r="343" spans="1:6" x14ac:dyDescent="0.2">
      <c r="A343" s="6"/>
    </row>
    <row r="344" spans="1:6" x14ac:dyDescent="0.2">
      <c r="A344" s="6"/>
    </row>
    <row r="345" spans="1:6" x14ac:dyDescent="0.2">
      <c r="A345" s="6"/>
    </row>
    <row r="346" spans="1:6" x14ac:dyDescent="0.2">
      <c r="A346" s="1"/>
    </row>
    <row r="347" spans="1:6" x14ac:dyDescent="0.2">
      <c r="A347" s="1"/>
    </row>
    <row r="348" spans="1:6" x14ac:dyDescent="0.2">
      <c r="A348" s="4"/>
    </row>
    <row r="349" spans="1:6" x14ac:dyDescent="0.2">
      <c r="A349" s="4"/>
    </row>
    <row r="350" spans="1:6" x14ac:dyDescent="0.2">
      <c r="A350" s="1"/>
    </row>
    <row r="351" spans="1:6" x14ac:dyDescent="0.2">
      <c r="A351" s="1"/>
    </row>
    <row r="352" spans="1:6" x14ac:dyDescent="0.2">
      <c r="A352" s="1"/>
    </row>
    <row r="353" spans="1:1" x14ac:dyDescent="0.2">
      <c r="A353" s="4"/>
    </row>
    <row r="354" spans="1:1" x14ac:dyDescent="0.2">
      <c r="A354" s="4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6"/>
    </row>
    <row r="359" spans="1:1" x14ac:dyDescent="0.2">
      <c r="A359" s="6"/>
    </row>
    <row r="360" spans="1:1" x14ac:dyDescent="0.2">
      <c r="A360" s="6"/>
    </row>
    <row r="361" spans="1:1" x14ac:dyDescent="0.2">
      <c r="A361" s="6"/>
    </row>
    <row r="362" spans="1:1" x14ac:dyDescent="0.2">
      <c r="A362" s="1"/>
    </row>
    <row r="363" spans="1:1" x14ac:dyDescent="0.2">
      <c r="A363" s="1"/>
    </row>
    <row r="364" spans="1:1" x14ac:dyDescent="0.2">
      <c r="A364" s="4"/>
    </row>
    <row r="365" spans="1:1" x14ac:dyDescent="0.2">
      <c r="A365" s="4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4"/>
    </row>
    <row r="370" spans="1:1" x14ac:dyDescent="0.2">
      <c r="A370" s="10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6"/>
    </row>
    <row r="375" spans="1:1" x14ac:dyDescent="0.2">
      <c r="A375" s="6"/>
    </row>
    <row r="376" spans="1:1" x14ac:dyDescent="0.2">
      <c r="A376" s="6"/>
    </row>
    <row r="377" spans="1:1" x14ac:dyDescent="0.2">
      <c r="A377" s="6"/>
    </row>
    <row r="378" spans="1:1" x14ac:dyDescent="0.2">
      <c r="A378" s="1"/>
    </row>
    <row r="379" spans="1:1" x14ac:dyDescent="0.2">
      <c r="A379" s="1"/>
    </row>
    <row r="380" spans="1:1" x14ac:dyDescent="0.2">
      <c r="A380" s="4"/>
    </row>
    <row r="381" spans="1:1" x14ac:dyDescent="0.2">
      <c r="A381" s="4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4"/>
    </row>
    <row r="386" spans="1:1" x14ac:dyDescent="0.2">
      <c r="A386" s="10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6"/>
    </row>
    <row r="391" spans="1:1" x14ac:dyDescent="0.2">
      <c r="A391" s="6"/>
    </row>
    <row r="392" spans="1:1" x14ac:dyDescent="0.2">
      <c r="A392" s="6"/>
    </row>
    <row r="393" spans="1:1" x14ac:dyDescent="0.2">
      <c r="A393" s="6"/>
    </row>
    <row r="394" spans="1:1" x14ac:dyDescent="0.2">
      <c r="A394" s="1"/>
    </row>
    <row r="395" spans="1:1" x14ac:dyDescent="0.2">
      <c r="A395" s="1"/>
    </row>
    <row r="396" spans="1:1" x14ac:dyDescent="0.2">
      <c r="A396" s="4"/>
    </row>
    <row r="397" spans="1:1" x14ac:dyDescent="0.2">
      <c r="A397" s="4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4"/>
    </row>
    <row r="402" spans="1:1" x14ac:dyDescent="0.2">
      <c r="A402" s="10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6"/>
    </row>
    <row r="407" spans="1:1" x14ac:dyDescent="0.2">
      <c r="A407" s="6"/>
    </row>
    <row r="408" spans="1:1" x14ac:dyDescent="0.2">
      <c r="A408" s="6"/>
    </row>
    <row r="409" spans="1:1" x14ac:dyDescent="0.2">
      <c r="A409" s="6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4"/>
    </row>
    <row r="415" spans="1:1" x14ac:dyDescent="0.2">
      <c r="A415" s="4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4"/>
    </row>
    <row r="420" spans="1:1" x14ac:dyDescent="0.2">
      <c r="A420" s="10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6"/>
    </row>
    <row r="425" spans="1:1" x14ac:dyDescent="0.2">
      <c r="A425" s="6"/>
    </row>
    <row r="426" spans="1:1" x14ac:dyDescent="0.2">
      <c r="A426" s="1"/>
    </row>
    <row r="427" spans="1:1" x14ac:dyDescent="0.2">
      <c r="A427" s="1"/>
    </row>
    <row r="428" spans="1:1" x14ac:dyDescent="0.2">
      <c r="A428" s="4"/>
    </row>
    <row r="429" spans="1:1" x14ac:dyDescent="0.2">
      <c r="A429" s="4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0"/>
    </row>
    <row r="434" spans="1:1" x14ac:dyDescent="0.2">
      <c r="A434" s="1"/>
    </row>
    <row r="435" spans="1:1" x14ac:dyDescent="0.2">
      <c r="A435" s="1"/>
    </row>
    <row r="436" spans="1:1" x14ac:dyDescent="0.2">
      <c r="A436" s="4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6"/>
    </row>
    <row r="441" spans="1:1" x14ac:dyDescent="0.2">
      <c r="A441" s="6"/>
    </row>
    <row r="442" spans="1:1" x14ac:dyDescent="0.2">
      <c r="A442" s="6"/>
    </row>
    <row r="443" spans="1:1" x14ac:dyDescent="0.2">
      <c r="A443" s="6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8" spans="1:1" x14ac:dyDescent="0.2">
      <c r="A448" s="1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0"/>
    </row>
    <row r="453" spans="1:1" x14ac:dyDescent="0.2">
      <c r="A453" s="10"/>
    </row>
    <row r="454" spans="1:1" x14ac:dyDescent="0.2">
      <c r="A454" s="1"/>
    </row>
    <row r="455" spans="1:1" x14ac:dyDescent="0.2">
      <c r="A455" s="10"/>
    </row>
  </sheetData>
  <phoneticPr fontId="2" type="noConversion"/>
  <printOptions gridLines="1" gridLinesSet="0"/>
  <pageMargins left="0.25" right="0.2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U445"/>
  <sheetViews>
    <sheetView topLeftCell="A47" zoomScale="70" workbookViewId="0">
      <selection activeCell="Q67" sqref="Q67"/>
    </sheetView>
  </sheetViews>
  <sheetFormatPr defaultColWidth="8.85546875" defaultRowHeight="12.75" x14ac:dyDescent="0.2"/>
  <cols>
    <col min="1" max="1" width="9.28515625" customWidth="1"/>
    <col min="2" max="2" width="8.7109375" customWidth="1"/>
    <col min="3" max="3" width="11.85546875" customWidth="1"/>
    <col min="4" max="4" width="7.85546875" customWidth="1"/>
    <col min="5" max="5" width="5.42578125" customWidth="1"/>
    <col min="6" max="6" width="8.42578125" customWidth="1"/>
    <col min="7" max="7" width="9" customWidth="1"/>
    <col min="8" max="8" width="8.28515625" customWidth="1"/>
    <col min="9" max="9" width="6.85546875" customWidth="1"/>
    <col min="13" max="13" width="7.85546875" customWidth="1"/>
    <col min="16" max="16" width="5.7109375" customWidth="1"/>
    <col min="17" max="17" width="5.42578125" customWidth="1"/>
    <col min="18" max="18" width="7.42578125" customWidth="1"/>
    <col min="19" max="19" width="6.85546875" customWidth="1"/>
  </cols>
  <sheetData>
    <row r="1" spans="1:21" s="5" customFormat="1" x14ac:dyDescent="0.2">
      <c r="A1" s="5" t="s">
        <v>90</v>
      </c>
      <c r="B1" s="5" t="s">
        <v>18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139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127</v>
      </c>
    </row>
    <row r="2" spans="1:21" x14ac:dyDescent="0.2">
      <c r="A2" s="19">
        <v>39168</v>
      </c>
      <c r="B2" s="18" t="s">
        <v>101</v>
      </c>
      <c r="C2" s="18" t="s">
        <v>178</v>
      </c>
      <c r="D2" s="18"/>
      <c r="E2" s="18"/>
      <c r="F2" s="18" t="s">
        <v>134</v>
      </c>
      <c r="G2" s="18"/>
      <c r="H2" s="18"/>
      <c r="I2" s="18"/>
      <c r="J2" s="18"/>
      <c r="K2" s="18"/>
      <c r="L2" s="18"/>
      <c r="M2" s="18"/>
      <c r="N2" s="18"/>
      <c r="O2" s="18" t="s">
        <v>134</v>
      </c>
      <c r="P2" s="18"/>
      <c r="Q2" s="18"/>
      <c r="R2" s="18"/>
      <c r="S2" s="18"/>
      <c r="T2" s="18"/>
      <c r="U2" s="18"/>
    </row>
    <row r="3" spans="1:21" x14ac:dyDescent="0.2">
      <c r="A3" s="19">
        <v>39182</v>
      </c>
      <c r="B3" s="18"/>
      <c r="C3" s="18"/>
      <c r="D3" s="18" t="s">
        <v>179</v>
      </c>
      <c r="E3" s="18">
        <v>3</v>
      </c>
      <c r="F3" s="18">
        <v>3</v>
      </c>
      <c r="G3" s="18">
        <v>1</v>
      </c>
      <c r="H3" s="18">
        <v>1</v>
      </c>
      <c r="I3" s="18">
        <v>2</v>
      </c>
      <c r="J3" s="18">
        <v>8</v>
      </c>
      <c r="K3" s="18" t="s">
        <v>167</v>
      </c>
      <c r="L3" s="18" t="s">
        <v>163</v>
      </c>
      <c r="M3" s="18" t="s">
        <v>180</v>
      </c>
      <c r="N3" s="18">
        <v>1</v>
      </c>
      <c r="O3" s="18">
        <v>0.09</v>
      </c>
      <c r="P3" s="18">
        <v>10.199999999999999</v>
      </c>
      <c r="Q3" s="18">
        <v>5.51</v>
      </c>
      <c r="R3" s="18">
        <v>6.02</v>
      </c>
      <c r="S3" s="18">
        <v>0.188</v>
      </c>
      <c r="T3" s="18"/>
      <c r="U3" s="18">
        <v>22.7</v>
      </c>
    </row>
    <row r="4" spans="1:21" x14ac:dyDescent="0.2">
      <c r="A4" s="19">
        <v>39196</v>
      </c>
      <c r="B4" s="18"/>
      <c r="C4" s="18"/>
      <c r="D4" s="18"/>
      <c r="E4" s="18">
        <v>3</v>
      </c>
      <c r="F4" s="18">
        <v>2</v>
      </c>
      <c r="G4" s="18">
        <v>2</v>
      </c>
      <c r="H4" s="18">
        <v>1</v>
      </c>
      <c r="I4" s="18">
        <v>2</v>
      </c>
      <c r="J4" s="18">
        <v>7</v>
      </c>
      <c r="K4" s="18" t="s">
        <v>169</v>
      </c>
      <c r="L4" s="18" t="s">
        <v>153</v>
      </c>
      <c r="M4" s="18" t="s">
        <v>48</v>
      </c>
      <c r="N4" s="18">
        <v>1</v>
      </c>
      <c r="O4" s="18">
        <v>7.0000000000000007E-2</v>
      </c>
      <c r="P4" s="18">
        <v>8.1</v>
      </c>
      <c r="Q4" s="18">
        <v>6.34</v>
      </c>
      <c r="R4" s="18">
        <v>2.48</v>
      </c>
      <c r="S4" s="18">
        <v>0.107</v>
      </c>
      <c r="T4" s="18"/>
      <c r="U4" s="18">
        <v>20.9</v>
      </c>
    </row>
    <row r="5" spans="1:21" x14ac:dyDescent="0.2">
      <c r="A5" s="17">
        <v>39210</v>
      </c>
      <c r="B5" s="18"/>
      <c r="C5" s="18"/>
      <c r="D5" s="18"/>
      <c r="E5" s="18">
        <v>2</v>
      </c>
      <c r="F5" s="18" t="s">
        <v>20</v>
      </c>
      <c r="G5" s="18">
        <v>2</v>
      </c>
      <c r="H5" s="18" t="s">
        <v>20</v>
      </c>
      <c r="I5" s="18">
        <v>2</v>
      </c>
      <c r="J5" s="18">
        <v>2</v>
      </c>
      <c r="K5" s="18" t="s">
        <v>185</v>
      </c>
      <c r="L5" s="18" t="s">
        <v>147</v>
      </c>
      <c r="M5" s="18" t="s">
        <v>199</v>
      </c>
      <c r="N5" s="18">
        <v>1</v>
      </c>
      <c r="O5" s="18">
        <v>0.22</v>
      </c>
      <c r="P5" s="18">
        <v>9.01</v>
      </c>
      <c r="Q5" s="18">
        <v>6.9</v>
      </c>
      <c r="R5" s="18">
        <v>3.95</v>
      </c>
      <c r="S5" s="18">
        <v>0.22900000000000001</v>
      </c>
      <c r="T5" s="18"/>
      <c r="U5" s="18">
        <v>31.5</v>
      </c>
    </row>
    <row r="6" spans="1:21" x14ac:dyDescent="0.2">
      <c r="A6" s="20">
        <v>39224</v>
      </c>
      <c r="B6" s="18"/>
      <c r="C6" s="18"/>
      <c r="D6" s="18"/>
      <c r="E6" s="18"/>
      <c r="F6" s="18" t="s">
        <v>134</v>
      </c>
      <c r="G6" s="22"/>
      <c r="H6" s="18"/>
      <c r="I6" s="18"/>
      <c r="J6" s="18"/>
      <c r="K6" s="18"/>
      <c r="L6" s="18"/>
      <c r="M6" s="18"/>
      <c r="N6" s="18"/>
      <c r="O6" s="18" t="s">
        <v>134</v>
      </c>
      <c r="P6" s="18"/>
      <c r="Q6" s="18"/>
      <c r="R6" s="18"/>
      <c r="S6" s="18"/>
      <c r="T6" s="18"/>
      <c r="U6" s="18"/>
    </row>
    <row r="7" spans="1:21" x14ac:dyDescent="0.2">
      <c r="A7" s="20">
        <v>39238</v>
      </c>
      <c r="B7" s="18"/>
      <c r="C7" s="18"/>
      <c r="D7" s="18"/>
      <c r="E7" s="18">
        <v>4</v>
      </c>
      <c r="F7" s="18"/>
      <c r="G7" s="22">
        <v>1</v>
      </c>
      <c r="H7" s="18">
        <v>3</v>
      </c>
      <c r="I7" s="18">
        <v>3</v>
      </c>
      <c r="J7" s="18">
        <v>7</v>
      </c>
      <c r="K7" s="18" t="s">
        <v>185</v>
      </c>
      <c r="L7" s="18" t="s">
        <v>162</v>
      </c>
      <c r="M7" s="18" t="s">
        <v>98</v>
      </c>
      <c r="N7" s="18">
        <v>1</v>
      </c>
      <c r="O7" s="18">
        <v>1.28</v>
      </c>
      <c r="P7" s="18">
        <v>7.83</v>
      </c>
      <c r="Q7" s="18">
        <v>6.79</v>
      </c>
      <c r="R7" s="18">
        <v>2.92</v>
      </c>
      <c r="S7" s="18">
        <v>4.2999999999999997E-2</v>
      </c>
      <c r="T7" s="18"/>
      <c r="U7" s="18">
        <v>50.3</v>
      </c>
    </row>
    <row r="8" spans="1:21" x14ac:dyDescent="0.2">
      <c r="A8" s="20">
        <v>39252</v>
      </c>
      <c r="B8" s="18"/>
      <c r="C8" s="18"/>
      <c r="D8" s="18"/>
      <c r="E8" s="18">
        <v>3</v>
      </c>
      <c r="F8" s="18">
        <v>2</v>
      </c>
      <c r="G8" s="22">
        <v>1</v>
      </c>
      <c r="H8" s="18">
        <v>1</v>
      </c>
      <c r="I8" s="18">
        <v>2</v>
      </c>
      <c r="J8" s="18">
        <v>7</v>
      </c>
      <c r="K8" s="18" t="s">
        <v>218</v>
      </c>
      <c r="L8" s="18" t="s">
        <v>150</v>
      </c>
      <c r="M8" s="18" t="s">
        <v>221</v>
      </c>
      <c r="N8" s="18">
        <v>1</v>
      </c>
      <c r="O8" s="18">
        <v>1.48</v>
      </c>
      <c r="P8" s="18">
        <v>9.8800000000000008</v>
      </c>
      <c r="Q8" s="18">
        <v>6.89</v>
      </c>
      <c r="R8" s="18">
        <v>3.98</v>
      </c>
      <c r="S8" s="18">
        <v>5.1999999999999998E-2</v>
      </c>
      <c r="T8" s="18"/>
      <c r="U8" s="18">
        <v>87.2</v>
      </c>
    </row>
    <row r="9" spans="1:21" x14ac:dyDescent="0.2">
      <c r="A9" s="20">
        <v>39268</v>
      </c>
      <c r="B9" s="18"/>
      <c r="C9" s="18"/>
      <c r="D9" s="18"/>
      <c r="E9" s="18">
        <v>4</v>
      </c>
      <c r="F9" s="18">
        <v>2</v>
      </c>
      <c r="G9" s="22">
        <v>3</v>
      </c>
      <c r="H9" s="18">
        <v>2</v>
      </c>
      <c r="I9" s="18">
        <v>2</v>
      </c>
      <c r="J9" s="18">
        <v>7</v>
      </c>
      <c r="K9" s="18" t="s">
        <v>155</v>
      </c>
      <c r="L9" s="18" t="s">
        <v>185</v>
      </c>
      <c r="M9" s="18" t="s">
        <v>98</v>
      </c>
      <c r="N9" s="18">
        <v>1</v>
      </c>
      <c r="O9" s="18">
        <v>1.72</v>
      </c>
      <c r="P9" s="18">
        <v>7.73</v>
      </c>
      <c r="Q9" s="18">
        <v>6.45</v>
      </c>
      <c r="R9" s="18">
        <v>21.6</v>
      </c>
      <c r="S9" s="18">
        <v>0.13500000000000001</v>
      </c>
      <c r="T9" s="18"/>
      <c r="U9" s="18">
        <v>50</v>
      </c>
    </row>
    <row r="10" spans="1:21" x14ac:dyDescent="0.2">
      <c r="A10" s="20">
        <v>39282</v>
      </c>
      <c r="B10" s="18"/>
      <c r="C10" s="18"/>
      <c r="D10" s="18"/>
      <c r="E10" s="18">
        <v>3</v>
      </c>
      <c r="F10" s="18">
        <v>1</v>
      </c>
      <c r="G10" s="22">
        <v>1</v>
      </c>
      <c r="H10" s="18">
        <v>1</v>
      </c>
      <c r="I10" s="18">
        <v>1</v>
      </c>
      <c r="J10" s="18">
        <v>1</v>
      </c>
      <c r="K10" s="18" t="s">
        <v>184</v>
      </c>
      <c r="L10" s="18" t="s">
        <v>208</v>
      </c>
      <c r="M10" s="18" t="s">
        <v>62</v>
      </c>
      <c r="N10" s="18">
        <v>1</v>
      </c>
      <c r="O10" s="18">
        <v>2.15</v>
      </c>
      <c r="P10" s="18">
        <v>11.09</v>
      </c>
      <c r="Q10" s="18">
        <v>6.16</v>
      </c>
      <c r="R10" s="18" t="s">
        <v>20</v>
      </c>
      <c r="S10" s="18">
        <v>0.53500000000000003</v>
      </c>
      <c r="T10" s="18"/>
      <c r="U10" s="18">
        <v>39.700000000000003</v>
      </c>
    </row>
    <row r="11" spans="1:21" x14ac:dyDescent="0.2">
      <c r="A11" s="20">
        <v>39294</v>
      </c>
      <c r="B11" s="18"/>
      <c r="C11" s="18"/>
      <c r="D11" s="18"/>
      <c r="E11" s="18">
        <v>2</v>
      </c>
      <c r="F11" s="18">
        <v>2</v>
      </c>
      <c r="G11" s="22">
        <v>1</v>
      </c>
      <c r="H11" s="18">
        <v>3</v>
      </c>
      <c r="I11" s="18">
        <v>2</v>
      </c>
      <c r="J11" s="18">
        <v>1</v>
      </c>
      <c r="K11" s="18" t="s">
        <v>218</v>
      </c>
      <c r="L11" s="18" t="s">
        <v>140</v>
      </c>
      <c r="M11" s="18" t="s">
        <v>105</v>
      </c>
      <c r="N11" s="18">
        <v>1</v>
      </c>
      <c r="O11" s="18">
        <v>3.84</v>
      </c>
      <c r="P11" s="18">
        <v>7.43</v>
      </c>
      <c r="Q11" s="18">
        <v>6.26</v>
      </c>
      <c r="R11" s="18">
        <v>6.75</v>
      </c>
      <c r="S11" s="18">
        <v>0.13800000000000001</v>
      </c>
      <c r="T11" s="18"/>
      <c r="U11" s="18">
        <v>83.4</v>
      </c>
    </row>
    <row r="12" spans="1:21" x14ac:dyDescent="0.2">
      <c r="A12" s="20">
        <v>39308</v>
      </c>
      <c r="B12" s="18"/>
      <c r="C12" s="18"/>
      <c r="D12" s="18"/>
      <c r="E12" s="18">
        <v>2</v>
      </c>
      <c r="F12" s="18">
        <v>2</v>
      </c>
      <c r="G12" s="22">
        <v>1</v>
      </c>
      <c r="H12" s="18">
        <v>3</v>
      </c>
      <c r="I12" s="18">
        <v>2</v>
      </c>
      <c r="J12" s="18">
        <v>2</v>
      </c>
      <c r="K12" s="18" t="s">
        <v>142</v>
      </c>
      <c r="L12" s="18" t="s">
        <v>155</v>
      </c>
      <c r="M12" s="18" t="s">
        <v>105</v>
      </c>
      <c r="N12" s="18">
        <v>1</v>
      </c>
      <c r="O12" s="18">
        <v>0.47</v>
      </c>
      <c r="P12" s="18">
        <v>7.05</v>
      </c>
      <c r="Q12" s="18">
        <v>6.93</v>
      </c>
      <c r="R12" s="18">
        <v>4.57</v>
      </c>
      <c r="S12" s="18">
        <v>0.13700000000000001</v>
      </c>
      <c r="T12" s="18"/>
      <c r="U12" s="18">
        <v>88.8</v>
      </c>
    </row>
    <row r="13" spans="1:21" x14ac:dyDescent="0.2">
      <c r="A13" s="20">
        <v>39322</v>
      </c>
      <c r="B13" s="18"/>
      <c r="C13" s="18"/>
      <c r="D13" s="18"/>
      <c r="E13" s="18"/>
      <c r="F13" s="18" t="s">
        <v>134</v>
      </c>
      <c r="G13" s="22"/>
      <c r="H13" s="18"/>
      <c r="I13" s="18"/>
      <c r="J13" s="18"/>
      <c r="K13" s="18"/>
      <c r="L13" s="18"/>
      <c r="M13" s="18"/>
      <c r="N13" s="18"/>
      <c r="O13" s="18" t="s">
        <v>134</v>
      </c>
      <c r="P13" s="18"/>
      <c r="Q13" s="18"/>
      <c r="R13" s="18"/>
      <c r="S13" s="18"/>
      <c r="T13" s="18"/>
      <c r="U13" s="18"/>
    </row>
    <row r="14" spans="1:21" x14ac:dyDescent="0.2">
      <c r="A14" s="20">
        <v>39336</v>
      </c>
      <c r="B14" s="18"/>
      <c r="C14" s="18"/>
      <c r="D14" s="18"/>
      <c r="E14" s="18">
        <v>4</v>
      </c>
      <c r="F14" s="18">
        <v>3</v>
      </c>
      <c r="G14" s="22">
        <v>3</v>
      </c>
      <c r="H14" s="18">
        <v>2</v>
      </c>
      <c r="I14" s="18">
        <v>2</v>
      </c>
      <c r="J14" s="18">
        <v>8</v>
      </c>
      <c r="K14" s="18" t="s">
        <v>150</v>
      </c>
      <c r="L14" s="18" t="s">
        <v>155</v>
      </c>
      <c r="M14" s="18" t="s">
        <v>98</v>
      </c>
      <c r="N14" s="18">
        <v>1</v>
      </c>
      <c r="O14" s="18">
        <v>6.98</v>
      </c>
      <c r="P14" s="18">
        <v>1.22</v>
      </c>
      <c r="Q14" s="18">
        <v>7.45</v>
      </c>
      <c r="R14" s="18">
        <v>9.77</v>
      </c>
      <c r="S14" s="18">
        <v>8.5999999999999993E-2</v>
      </c>
      <c r="T14" s="18"/>
      <c r="U14" s="18">
        <v>37.5</v>
      </c>
    </row>
    <row r="15" spans="1:21" x14ac:dyDescent="0.2">
      <c r="A15" s="20">
        <v>39350</v>
      </c>
      <c r="B15" s="18"/>
      <c r="C15" s="18"/>
      <c r="D15" s="18"/>
      <c r="E15" s="18">
        <v>4</v>
      </c>
      <c r="F15" s="18">
        <v>2</v>
      </c>
      <c r="G15" s="22">
        <v>1</v>
      </c>
      <c r="H15" s="18">
        <v>1</v>
      </c>
      <c r="I15" s="18">
        <v>2</v>
      </c>
      <c r="J15" s="18">
        <v>6</v>
      </c>
      <c r="K15" s="18" t="s">
        <v>169</v>
      </c>
      <c r="L15" s="18" t="s">
        <v>169</v>
      </c>
      <c r="M15" s="18" t="s">
        <v>62</v>
      </c>
      <c r="N15" s="18">
        <v>1</v>
      </c>
      <c r="O15" s="18">
        <v>7.08</v>
      </c>
      <c r="P15" s="18" t="s">
        <v>20</v>
      </c>
      <c r="Q15" s="18">
        <v>7.05</v>
      </c>
      <c r="R15" s="18">
        <v>9.8699999999999992</v>
      </c>
      <c r="S15" s="18">
        <v>0.11799999999999999</v>
      </c>
      <c r="T15" s="18"/>
      <c r="U15" s="18">
        <v>30.4</v>
      </c>
    </row>
    <row r="16" spans="1:21" x14ac:dyDescent="0.2">
      <c r="A16" s="20">
        <v>39364</v>
      </c>
      <c r="B16" s="18"/>
      <c r="C16" s="18"/>
      <c r="D16" s="18"/>
      <c r="E16" s="18">
        <v>1</v>
      </c>
      <c r="F16" s="18">
        <v>2</v>
      </c>
      <c r="G16" s="22">
        <v>1</v>
      </c>
      <c r="H16" s="18">
        <v>1</v>
      </c>
      <c r="I16" s="18">
        <v>2</v>
      </c>
      <c r="J16" s="18">
        <v>7</v>
      </c>
      <c r="K16" s="18" t="s">
        <v>140</v>
      </c>
      <c r="L16" s="18" t="s">
        <v>187</v>
      </c>
      <c r="M16" s="18" t="s">
        <v>98</v>
      </c>
      <c r="N16" s="18">
        <v>1</v>
      </c>
      <c r="O16" s="18">
        <v>9.9499999999999993</v>
      </c>
      <c r="P16" s="18">
        <v>6.08</v>
      </c>
      <c r="Q16" s="18">
        <v>6.78</v>
      </c>
      <c r="R16" s="18">
        <v>10.199999999999999</v>
      </c>
      <c r="S16" s="18">
        <v>1.9E-2</v>
      </c>
      <c r="T16" s="18"/>
      <c r="U16" s="18">
        <v>42.5</v>
      </c>
    </row>
    <row r="17" spans="1:21" x14ac:dyDescent="0.2">
      <c r="A17" s="20">
        <v>39378</v>
      </c>
      <c r="B17" s="18"/>
      <c r="C17" s="18"/>
      <c r="D17" s="18"/>
      <c r="E17" s="18">
        <v>1</v>
      </c>
      <c r="F17" s="18">
        <v>3</v>
      </c>
      <c r="G17" s="22">
        <v>2</v>
      </c>
      <c r="H17" s="18">
        <v>1</v>
      </c>
      <c r="I17" s="18">
        <v>3</v>
      </c>
      <c r="J17" s="18">
        <v>6</v>
      </c>
      <c r="K17" s="18" t="s">
        <v>149</v>
      </c>
      <c r="L17" s="18" t="s">
        <v>157</v>
      </c>
      <c r="M17" s="18" t="s">
        <v>28</v>
      </c>
      <c r="N17" s="18">
        <v>1</v>
      </c>
      <c r="O17" s="18">
        <v>8.23</v>
      </c>
      <c r="P17" s="18">
        <v>8.9499999999999993</v>
      </c>
      <c r="Q17" s="18">
        <v>6.8</v>
      </c>
      <c r="R17" s="18">
        <v>9.77</v>
      </c>
      <c r="S17" s="18">
        <v>0.10299999999999999</v>
      </c>
      <c r="T17" s="18"/>
      <c r="U17" s="18">
        <v>35.5</v>
      </c>
    </row>
    <row r="18" spans="1:21" x14ac:dyDescent="0.2">
      <c r="A18" s="20">
        <v>39392</v>
      </c>
      <c r="B18" s="18"/>
      <c r="C18" s="18"/>
      <c r="D18" s="18"/>
      <c r="E18" s="18">
        <v>4</v>
      </c>
      <c r="F18" s="18">
        <v>2</v>
      </c>
      <c r="G18" s="22">
        <v>4</v>
      </c>
      <c r="H18" s="18">
        <v>3</v>
      </c>
      <c r="I18" s="18">
        <v>2</v>
      </c>
      <c r="J18" s="18">
        <v>7</v>
      </c>
      <c r="K18" s="18" t="s">
        <v>167</v>
      </c>
      <c r="L18" s="18" t="s">
        <v>156</v>
      </c>
      <c r="M18" s="18" t="s">
        <v>104</v>
      </c>
      <c r="N18" s="18">
        <v>1</v>
      </c>
      <c r="O18" s="18">
        <v>7.32</v>
      </c>
      <c r="P18" s="18">
        <v>11.54</v>
      </c>
      <c r="Q18" s="18">
        <v>6.49</v>
      </c>
      <c r="R18" s="18">
        <v>9.7799999999999994</v>
      </c>
      <c r="S18" s="18" t="s">
        <v>20</v>
      </c>
      <c r="T18" s="18"/>
      <c r="U18" s="18">
        <v>34.200000000000003</v>
      </c>
    </row>
    <row r="19" spans="1:21" x14ac:dyDescent="0.2">
      <c r="A19" s="20">
        <v>39405</v>
      </c>
      <c r="B19" s="18"/>
      <c r="C19" s="18"/>
      <c r="D19" s="18"/>
      <c r="E19" s="18"/>
      <c r="F19" s="18" t="s">
        <v>134</v>
      </c>
      <c r="G19" s="22"/>
      <c r="H19" s="18"/>
      <c r="I19" s="18"/>
      <c r="J19" s="18"/>
      <c r="K19" s="18"/>
      <c r="L19" s="18"/>
      <c r="M19" s="18"/>
      <c r="N19" s="18"/>
      <c r="O19" s="18" t="s">
        <v>134</v>
      </c>
      <c r="P19" s="18"/>
      <c r="Q19" s="18"/>
      <c r="R19" s="18"/>
      <c r="S19" s="18"/>
      <c r="T19" s="18"/>
      <c r="U19" s="18"/>
    </row>
    <row r="20" spans="1:21" x14ac:dyDescent="0.2">
      <c r="A20" s="20">
        <v>39420</v>
      </c>
      <c r="B20" s="18"/>
      <c r="C20" s="18"/>
      <c r="D20" s="18" t="s">
        <v>188</v>
      </c>
      <c r="E20" s="18" t="s">
        <v>20</v>
      </c>
      <c r="F20" s="18" t="s">
        <v>20</v>
      </c>
      <c r="G20" s="18" t="s">
        <v>20</v>
      </c>
      <c r="H20" s="18" t="s">
        <v>20</v>
      </c>
      <c r="I20" s="18" t="s">
        <v>20</v>
      </c>
      <c r="J20" s="18" t="s">
        <v>20</v>
      </c>
      <c r="K20" s="18" t="s">
        <v>20</v>
      </c>
      <c r="L20" s="18" t="s">
        <v>20</v>
      </c>
      <c r="M20" s="18" t="s">
        <v>20</v>
      </c>
      <c r="N20" s="18" t="s">
        <v>20</v>
      </c>
      <c r="O20" s="18">
        <v>6.66</v>
      </c>
      <c r="P20" s="18">
        <v>8.3800000000000008</v>
      </c>
      <c r="Q20" s="18">
        <v>6.81</v>
      </c>
      <c r="R20" s="18">
        <v>3.2000000000000002E-3</v>
      </c>
      <c r="S20" s="18">
        <v>0.11600000000000001</v>
      </c>
      <c r="T20" s="18"/>
      <c r="U20" s="18">
        <v>3.1</v>
      </c>
    </row>
    <row r="21" spans="1:21" x14ac:dyDescent="0.2">
      <c r="A21" s="20"/>
      <c r="B21" s="18"/>
      <c r="C21" s="18"/>
      <c r="D21" s="18"/>
      <c r="E21" s="18"/>
      <c r="F21" s="18"/>
      <c r="G21" s="22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 spans="1:21" x14ac:dyDescent="0.2">
      <c r="A22" s="20"/>
      <c r="B22" s="18"/>
      <c r="C22" s="18"/>
      <c r="D22" s="18"/>
      <c r="E22" s="18"/>
      <c r="F22" s="18"/>
      <c r="G22" s="2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spans="1:21" x14ac:dyDescent="0.2">
      <c r="A23" s="12"/>
    </row>
    <row r="24" spans="1:21" x14ac:dyDescent="0.2">
      <c r="A24" s="17">
        <v>39168</v>
      </c>
      <c r="B24" s="18" t="s">
        <v>102</v>
      </c>
      <c r="C24" s="18" t="s">
        <v>178</v>
      </c>
      <c r="D24" s="18"/>
      <c r="E24" s="18"/>
      <c r="F24" s="18" t="s">
        <v>134</v>
      </c>
      <c r="G24" s="18"/>
      <c r="H24" s="18"/>
      <c r="I24" s="18"/>
      <c r="J24" s="18"/>
      <c r="K24" s="18"/>
      <c r="L24" s="18"/>
      <c r="M24" s="18"/>
      <c r="N24" s="18"/>
      <c r="O24" s="18" t="s">
        <v>134</v>
      </c>
      <c r="P24" s="18"/>
      <c r="Q24" s="18"/>
      <c r="R24" s="18"/>
      <c r="S24" s="18"/>
      <c r="T24" s="18"/>
      <c r="U24" s="18"/>
    </row>
    <row r="25" spans="1:21" x14ac:dyDescent="0.2">
      <c r="A25" s="20">
        <v>39182</v>
      </c>
      <c r="B25" s="18"/>
      <c r="C25" s="18"/>
      <c r="D25" s="18"/>
      <c r="E25" s="18"/>
      <c r="F25" s="18" t="s">
        <v>134</v>
      </c>
      <c r="G25" s="18"/>
      <c r="H25" s="18"/>
      <c r="I25" s="18"/>
      <c r="J25" s="18"/>
      <c r="K25" s="18"/>
      <c r="L25" s="18"/>
      <c r="M25" s="18"/>
      <c r="N25" s="18"/>
      <c r="O25" s="18" t="s">
        <v>134</v>
      </c>
      <c r="P25" s="18"/>
      <c r="Q25" s="18"/>
      <c r="R25" s="18"/>
      <c r="S25" s="18"/>
      <c r="T25" s="18"/>
      <c r="U25" s="18"/>
    </row>
    <row r="26" spans="1:21" x14ac:dyDescent="0.2">
      <c r="A26" s="20">
        <v>39196</v>
      </c>
      <c r="B26" s="18"/>
      <c r="C26" s="18"/>
      <c r="D26" s="18" t="s">
        <v>179</v>
      </c>
      <c r="E26" s="18">
        <v>5</v>
      </c>
      <c r="F26" s="18">
        <v>2</v>
      </c>
      <c r="G26" s="18">
        <v>2</v>
      </c>
      <c r="H26" s="18">
        <v>1</v>
      </c>
      <c r="I26" s="18">
        <v>2</v>
      </c>
      <c r="J26" s="18">
        <v>7</v>
      </c>
      <c r="K26" s="18" t="s">
        <v>169</v>
      </c>
      <c r="L26" s="18" t="s">
        <v>152</v>
      </c>
      <c r="M26" s="18" t="s">
        <v>20</v>
      </c>
      <c r="N26" s="18" t="s">
        <v>20</v>
      </c>
      <c r="O26" s="18">
        <v>0.2</v>
      </c>
      <c r="P26" s="18">
        <v>6.04</v>
      </c>
      <c r="Q26" s="18">
        <v>6.04</v>
      </c>
      <c r="R26" s="18">
        <v>2.48</v>
      </c>
      <c r="S26" s="18">
        <v>9.7850000000000001</v>
      </c>
      <c r="T26" s="18"/>
      <c r="U26" s="18">
        <v>31.8</v>
      </c>
    </row>
    <row r="27" spans="1:21" x14ac:dyDescent="0.2">
      <c r="A27" s="20">
        <v>39210</v>
      </c>
      <c r="B27" s="18"/>
      <c r="C27" s="18"/>
      <c r="D27" s="18"/>
      <c r="E27" s="18">
        <v>5</v>
      </c>
      <c r="F27" s="18" t="s">
        <v>20</v>
      </c>
      <c r="G27" s="18">
        <v>2</v>
      </c>
      <c r="H27" s="18">
        <v>1</v>
      </c>
      <c r="I27" s="18">
        <v>2</v>
      </c>
      <c r="J27" s="18">
        <v>2</v>
      </c>
      <c r="K27" s="18" t="s">
        <v>185</v>
      </c>
      <c r="L27" s="18" t="s">
        <v>141</v>
      </c>
      <c r="M27" s="18" t="s">
        <v>20</v>
      </c>
      <c r="N27" s="18" t="s">
        <v>20</v>
      </c>
      <c r="O27" s="18">
        <v>0.22</v>
      </c>
      <c r="P27" s="18">
        <v>3.9</v>
      </c>
      <c r="Q27" s="18">
        <v>6.53</v>
      </c>
      <c r="R27" s="18">
        <v>3.48</v>
      </c>
      <c r="S27" s="18">
        <v>10.74</v>
      </c>
      <c r="T27" s="18"/>
      <c r="U27" s="18">
        <v>29.6</v>
      </c>
    </row>
    <row r="28" spans="1:21" x14ac:dyDescent="0.2">
      <c r="A28" s="20">
        <v>39224</v>
      </c>
      <c r="B28" s="18"/>
      <c r="C28" s="18"/>
      <c r="D28" s="18"/>
      <c r="E28" s="18"/>
      <c r="F28" s="18" t="s">
        <v>134</v>
      </c>
      <c r="G28" s="18"/>
      <c r="H28" s="18"/>
      <c r="I28" s="18"/>
      <c r="J28" s="18"/>
      <c r="K28" s="18"/>
      <c r="L28" s="18"/>
      <c r="M28" s="18"/>
      <c r="N28" s="18"/>
      <c r="O28" s="18" t="s">
        <v>134</v>
      </c>
      <c r="P28" s="18"/>
      <c r="Q28" s="18"/>
      <c r="R28" s="18"/>
      <c r="S28" s="18"/>
      <c r="T28" s="18"/>
      <c r="U28" s="18"/>
    </row>
    <row r="29" spans="1:21" x14ac:dyDescent="0.2">
      <c r="A29" s="17">
        <v>39238</v>
      </c>
      <c r="B29" s="18"/>
      <c r="C29" s="18"/>
      <c r="D29" s="18"/>
      <c r="E29" s="18">
        <v>5</v>
      </c>
      <c r="F29" s="18" t="s">
        <v>20</v>
      </c>
      <c r="G29" s="18">
        <v>1</v>
      </c>
      <c r="H29" s="18">
        <v>3</v>
      </c>
      <c r="I29" s="18">
        <v>2</v>
      </c>
      <c r="J29" s="18">
        <v>7</v>
      </c>
      <c r="K29" s="18" t="s">
        <v>169</v>
      </c>
      <c r="L29" s="18" t="s">
        <v>162</v>
      </c>
      <c r="M29" s="18" t="s">
        <v>20</v>
      </c>
      <c r="N29" s="18" t="s">
        <v>20</v>
      </c>
      <c r="O29" s="18">
        <v>0.43</v>
      </c>
      <c r="P29" s="18">
        <v>4.92</v>
      </c>
      <c r="Q29" s="18">
        <v>7.02</v>
      </c>
      <c r="R29" s="18">
        <v>5.0199999999999996</v>
      </c>
      <c r="S29" s="18">
        <v>2.4249999999999998</v>
      </c>
      <c r="T29" s="18"/>
      <c r="U29" s="18">
        <v>18.7</v>
      </c>
    </row>
    <row r="30" spans="1:21" x14ac:dyDescent="0.2">
      <c r="A30" s="17">
        <v>39252</v>
      </c>
      <c r="B30" s="18"/>
      <c r="C30" s="18"/>
      <c r="D30" s="18"/>
      <c r="E30" s="18" t="s">
        <v>20</v>
      </c>
      <c r="F30" s="18" t="s">
        <v>20</v>
      </c>
      <c r="G30" s="18">
        <v>1</v>
      </c>
      <c r="H30" s="18">
        <v>1</v>
      </c>
      <c r="I30" s="18">
        <v>1</v>
      </c>
      <c r="J30" s="18">
        <v>7</v>
      </c>
      <c r="K30" s="18" t="s">
        <v>209</v>
      </c>
      <c r="L30" s="18" t="s">
        <v>155</v>
      </c>
      <c r="M30" s="18" t="s">
        <v>20</v>
      </c>
      <c r="N30" s="18" t="s">
        <v>20</v>
      </c>
      <c r="O30" s="18">
        <v>0.05</v>
      </c>
      <c r="P30" s="18">
        <v>7.43</v>
      </c>
      <c r="Q30" s="18">
        <v>7.36</v>
      </c>
      <c r="R30" s="18">
        <v>3.1E-2</v>
      </c>
      <c r="S30" s="18">
        <v>1.25</v>
      </c>
      <c r="T30" s="18"/>
      <c r="U30" s="18">
        <v>3.5</v>
      </c>
    </row>
    <row r="31" spans="1:21" x14ac:dyDescent="0.2">
      <c r="A31" s="17">
        <v>39268</v>
      </c>
      <c r="B31" s="18"/>
      <c r="C31" s="18"/>
      <c r="D31" s="18"/>
      <c r="E31" s="18">
        <v>5</v>
      </c>
      <c r="F31" s="18" t="s">
        <v>20</v>
      </c>
      <c r="G31" s="18">
        <v>3</v>
      </c>
      <c r="H31" s="18">
        <v>2</v>
      </c>
      <c r="I31" s="18">
        <v>2</v>
      </c>
      <c r="J31" s="18">
        <v>7</v>
      </c>
      <c r="K31" s="18" t="s">
        <v>142</v>
      </c>
      <c r="L31" s="18" t="s">
        <v>185</v>
      </c>
      <c r="M31" s="18" t="s">
        <v>20</v>
      </c>
      <c r="N31" s="18" t="s">
        <v>20</v>
      </c>
      <c r="O31" s="18">
        <v>0.37</v>
      </c>
      <c r="P31" s="18">
        <v>6.71</v>
      </c>
      <c r="Q31" s="18">
        <v>7.2</v>
      </c>
      <c r="R31" s="18">
        <v>22.2</v>
      </c>
      <c r="S31" s="18" t="s">
        <v>175</v>
      </c>
      <c r="T31" s="18"/>
      <c r="U31" s="18">
        <v>14.6</v>
      </c>
    </row>
    <row r="32" spans="1:21" x14ac:dyDescent="0.2">
      <c r="A32" s="17">
        <v>39282</v>
      </c>
      <c r="B32" s="18"/>
      <c r="C32" s="18"/>
      <c r="D32" s="18"/>
      <c r="E32" s="18"/>
      <c r="F32" s="18" t="s">
        <v>134</v>
      </c>
      <c r="G32" s="18"/>
      <c r="H32" s="18"/>
      <c r="I32" s="18"/>
      <c r="J32" s="18"/>
      <c r="K32" s="18"/>
      <c r="L32" s="18"/>
      <c r="M32" s="18"/>
      <c r="N32" s="18"/>
      <c r="O32" s="18" t="s">
        <v>134</v>
      </c>
      <c r="P32" s="18"/>
      <c r="Q32" s="18"/>
      <c r="R32" s="18"/>
      <c r="S32" s="18"/>
      <c r="T32" s="18"/>
      <c r="U32" s="18"/>
    </row>
    <row r="33" spans="1:21" x14ac:dyDescent="0.2">
      <c r="A33" s="17">
        <v>39294</v>
      </c>
      <c r="B33" s="18"/>
      <c r="C33" s="18"/>
      <c r="D33" s="18"/>
      <c r="E33" s="18"/>
      <c r="F33" s="18" t="s">
        <v>134</v>
      </c>
      <c r="G33" s="18"/>
      <c r="H33" s="18"/>
      <c r="I33" s="18"/>
      <c r="J33" s="18"/>
      <c r="K33" s="18"/>
      <c r="L33" s="18"/>
      <c r="M33" s="18"/>
      <c r="N33" s="18"/>
      <c r="O33" s="18" t="s">
        <v>134</v>
      </c>
      <c r="P33" s="18"/>
      <c r="Q33" s="18"/>
      <c r="R33" s="18"/>
      <c r="S33" s="18"/>
      <c r="T33" s="18"/>
      <c r="U33" s="18"/>
    </row>
    <row r="34" spans="1:21" x14ac:dyDescent="0.2">
      <c r="A34" s="17">
        <v>39308</v>
      </c>
      <c r="B34" s="18"/>
      <c r="C34" s="18"/>
      <c r="D34" s="18"/>
      <c r="E34" s="18">
        <v>5</v>
      </c>
      <c r="F34" s="18" t="s">
        <v>20</v>
      </c>
      <c r="G34" s="18">
        <v>1</v>
      </c>
      <c r="H34" s="18">
        <v>3</v>
      </c>
      <c r="I34" s="18">
        <v>2</v>
      </c>
      <c r="J34" s="18">
        <v>2</v>
      </c>
      <c r="K34" s="18" t="s">
        <v>142</v>
      </c>
      <c r="L34" s="18" t="s">
        <v>155</v>
      </c>
      <c r="M34" s="18" t="s">
        <v>20</v>
      </c>
      <c r="N34" s="18" t="s">
        <v>20</v>
      </c>
      <c r="O34" s="18">
        <v>0.35</v>
      </c>
      <c r="P34" s="18">
        <v>6.8</v>
      </c>
      <c r="Q34" s="18">
        <v>7.43</v>
      </c>
      <c r="R34" s="18">
        <v>0.61399999999999999</v>
      </c>
      <c r="S34" s="18" t="s">
        <v>175</v>
      </c>
      <c r="T34" s="18"/>
      <c r="U34" s="18">
        <v>17.7</v>
      </c>
    </row>
    <row r="35" spans="1:21" x14ac:dyDescent="0.2">
      <c r="A35" s="17">
        <v>39322</v>
      </c>
      <c r="B35" s="18"/>
      <c r="C35" s="18"/>
      <c r="D35" s="18"/>
      <c r="E35" s="18"/>
      <c r="F35" s="18" t="s">
        <v>134</v>
      </c>
      <c r="G35" s="18"/>
      <c r="H35" s="18"/>
      <c r="I35" s="18"/>
      <c r="J35" s="18"/>
      <c r="K35" s="18"/>
      <c r="L35" s="18"/>
      <c r="M35" s="18"/>
      <c r="N35" s="18"/>
      <c r="O35" s="18" t="s">
        <v>134</v>
      </c>
      <c r="P35" s="18"/>
      <c r="Q35" s="18"/>
      <c r="R35" s="18"/>
      <c r="S35" s="18"/>
      <c r="T35" s="18"/>
      <c r="U35" s="18"/>
    </row>
    <row r="36" spans="1:21" x14ac:dyDescent="0.2">
      <c r="A36" s="17">
        <v>39336</v>
      </c>
      <c r="B36" s="18"/>
      <c r="C36" s="18"/>
      <c r="D36" s="18"/>
      <c r="E36" s="18">
        <v>5</v>
      </c>
      <c r="F36" s="18" t="s">
        <v>20</v>
      </c>
      <c r="G36" s="18">
        <v>3</v>
      </c>
      <c r="H36" s="18">
        <v>2</v>
      </c>
      <c r="I36" s="18">
        <v>1</v>
      </c>
      <c r="J36" s="18">
        <v>8</v>
      </c>
      <c r="K36" s="18" t="s">
        <v>151</v>
      </c>
      <c r="L36" s="18" t="s">
        <v>185</v>
      </c>
      <c r="M36" s="18" t="s">
        <v>20</v>
      </c>
      <c r="N36" s="18" t="s">
        <v>20</v>
      </c>
      <c r="O36" s="18">
        <v>0.13</v>
      </c>
      <c r="P36" s="18">
        <v>2.21</v>
      </c>
      <c r="Q36" s="18">
        <v>8.39</v>
      </c>
      <c r="R36" s="18">
        <v>2.65</v>
      </c>
      <c r="S36" s="18">
        <v>1.5149999999999999</v>
      </c>
      <c r="T36" s="18"/>
      <c r="U36" s="18">
        <v>0.9</v>
      </c>
    </row>
    <row r="37" spans="1:21" x14ac:dyDescent="0.2">
      <c r="A37" s="17">
        <v>39350</v>
      </c>
      <c r="B37" s="18"/>
      <c r="C37" s="18"/>
      <c r="D37" s="18"/>
      <c r="E37" s="18">
        <v>5</v>
      </c>
      <c r="F37" s="18" t="s">
        <v>20</v>
      </c>
      <c r="G37" s="18">
        <v>1</v>
      </c>
      <c r="H37" s="18">
        <v>1</v>
      </c>
      <c r="I37" s="18">
        <v>1</v>
      </c>
      <c r="J37" s="18" t="s">
        <v>20</v>
      </c>
      <c r="K37" s="18" t="s">
        <v>162</v>
      </c>
      <c r="L37" s="18" t="s">
        <v>157</v>
      </c>
      <c r="M37" s="18" t="s">
        <v>20</v>
      </c>
      <c r="N37" s="18" t="s">
        <v>20</v>
      </c>
      <c r="O37" s="18">
        <v>0.08</v>
      </c>
      <c r="P37" s="18" t="s">
        <v>20</v>
      </c>
      <c r="Q37" s="18">
        <v>7.37</v>
      </c>
      <c r="R37" s="18">
        <v>1.01</v>
      </c>
      <c r="S37" s="18">
        <v>2.5870000000000002</v>
      </c>
      <c r="T37" s="18"/>
      <c r="U37" s="18">
        <v>10.9</v>
      </c>
    </row>
    <row r="38" spans="1:21" x14ac:dyDescent="0.2">
      <c r="A38" s="17">
        <v>39364</v>
      </c>
      <c r="B38" s="18"/>
      <c r="C38" s="18"/>
      <c r="D38" s="18"/>
      <c r="E38" s="18">
        <v>5</v>
      </c>
      <c r="F38" s="18" t="s">
        <v>20</v>
      </c>
      <c r="G38" s="18">
        <v>1</v>
      </c>
      <c r="H38" s="18">
        <v>1</v>
      </c>
      <c r="I38" s="18">
        <v>1</v>
      </c>
      <c r="J38" s="18" t="s">
        <v>20</v>
      </c>
      <c r="K38" s="18" t="s">
        <v>140</v>
      </c>
      <c r="L38" s="18" t="s">
        <v>169</v>
      </c>
      <c r="M38" s="18" t="s">
        <v>20</v>
      </c>
      <c r="N38" s="18" t="s">
        <v>20</v>
      </c>
      <c r="O38" s="18">
        <v>0.1</v>
      </c>
      <c r="P38" s="18">
        <v>8.6999999999999993</v>
      </c>
      <c r="Q38" s="18">
        <v>7.53</v>
      </c>
      <c r="R38" s="18">
        <v>2.7000000000000001E-3</v>
      </c>
      <c r="S38" s="18">
        <v>0.93899999999999995</v>
      </c>
      <c r="T38" s="18"/>
      <c r="U38" s="18">
        <v>0.9</v>
      </c>
    </row>
    <row r="39" spans="1:21" x14ac:dyDescent="0.2">
      <c r="A39" s="17">
        <v>39378</v>
      </c>
      <c r="B39" s="18"/>
      <c r="C39" s="18"/>
      <c r="D39" s="18"/>
      <c r="E39" s="18"/>
      <c r="F39" s="18" t="s">
        <v>134</v>
      </c>
      <c r="G39" s="18"/>
      <c r="H39" s="18"/>
      <c r="I39" s="18"/>
      <c r="J39" s="18"/>
      <c r="K39" s="18"/>
      <c r="L39" s="18"/>
      <c r="M39" s="18"/>
      <c r="N39" s="18"/>
      <c r="O39" s="18" t="s">
        <v>134</v>
      </c>
      <c r="P39" s="18"/>
      <c r="Q39" s="18"/>
      <c r="R39" s="18"/>
      <c r="S39" s="18"/>
      <c r="T39" s="18"/>
      <c r="U39" s="18"/>
    </row>
    <row r="40" spans="1:21" x14ac:dyDescent="0.2">
      <c r="A40" s="17">
        <v>39392</v>
      </c>
      <c r="B40" s="18"/>
      <c r="C40" s="18"/>
      <c r="D40" s="18"/>
      <c r="E40" s="18">
        <v>5</v>
      </c>
      <c r="F40" s="18" t="s">
        <v>20</v>
      </c>
      <c r="G40" s="18">
        <v>4</v>
      </c>
      <c r="H40" s="18">
        <v>3</v>
      </c>
      <c r="I40" s="18">
        <v>1</v>
      </c>
      <c r="J40" s="18" t="s">
        <v>20</v>
      </c>
      <c r="K40" s="18" t="s">
        <v>156</v>
      </c>
      <c r="L40" s="18" t="s">
        <v>141</v>
      </c>
      <c r="M40" s="18" t="s">
        <v>20</v>
      </c>
      <c r="N40" s="18" t="s">
        <v>20</v>
      </c>
      <c r="O40" s="18">
        <v>0.27</v>
      </c>
      <c r="P40" s="18">
        <v>7.54</v>
      </c>
      <c r="Q40" s="18">
        <v>7.1</v>
      </c>
      <c r="R40" s="18">
        <v>0.11799999999999999</v>
      </c>
      <c r="S40" s="18" t="s">
        <v>20</v>
      </c>
      <c r="T40" s="18"/>
      <c r="U40" s="18">
        <v>11.2</v>
      </c>
    </row>
    <row r="41" spans="1:21" x14ac:dyDescent="0.2">
      <c r="A41" s="17">
        <v>39405</v>
      </c>
      <c r="B41" s="18"/>
      <c r="C41" s="18"/>
      <c r="D41" s="18"/>
      <c r="E41" s="18"/>
      <c r="F41" s="18" t="s">
        <v>134</v>
      </c>
      <c r="G41" s="18"/>
      <c r="H41" s="18"/>
      <c r="I41" s="18"/>
      <c r="J41" s="18"/>
      <c r="K41" s="18"/>
      <c r="L41" s="18"/>
      <c r="M41" s="18"/>
      <c r="N41" s="18"/>
      <c r="O41" s="18" t="s">
        <v>134</v>
      </c>
      <c r="P41" s="18"/>
      <c r="Q41" s="18"/>
      <c r="R41" s="18"/>
      <c r="S41" s="18"/>
      <c r="T41" s="18"/>
      <c r="U41" s="18"/>
    </row>
    <row r="42" spans="1:21" x14ac:dyDescent="0.2">
      <c r="A42" s="17">
        <v>39420</v>
      </c>
      <c r="B42" s="18"/>
      <c r="C42" s="18"/>
      <c r="D42" s="18"/>
      <c r="E42" s="18"/>
      <c r="F42" s="18" t="s">
        <v>134</v>
      </c>
      <c r="G42" s="18"/>
      <c r="H42" s="18"/>
      <c r="I42" s="18"/>
      <c r="J42" s="18"/>
      <c r="K42" s="18"/>
      <c r="L42" s="18"/>
      <c r="M42" s="18"/>
      <c r="N42" s="18"/>
      <c r="O42" s="18" t="s">
        <v>134</v>
      </c>
      <c r="P42" s="18"/>
      <c r="Q42" s="18"/>
      <c r="R42" s="18"/>
      <c r="S42" s="18"/>
      <c r="T42" s="18"/>
      <c r="U42" s="18"/>
    </row>
    <row r="43" spans="1:21" x14ac:dyDescent="0.2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</row>
    <row r="44" spans="1:21" x14ac:dyDescent="0.2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</row>
    <row r="45" spans="1:21" x14ac:dyDescent="0.2">
      <c r="A45" s="1"/>
    </row>
    <row r="46" spans="1:21" x14ac:dyDescent="0.2">
      <c r="A46" s="17">
        <v>39168</v>
      </c>
      <c r="B46" s="18" t="s">
        <v>103</v>
      </c>
      <c r="C46" s="18" t="s">
        <v>108</v>
      </c>
      <c r="D46" s="18"/>
      <c r="E46" s="18"/>
      <c r="F46" s="18" t="s">
        <v>134</v>
      </c>
      <c r="G46" s="18"/>
      <c r="H46" s="18"/>
      <c r="I46" s="18"/>
      <c r="J46" s="18"/>
      <c r="K46" s="18"/>
      <c r="L46" s="18"/>
      <c r="M46" s="18"/>
      <c r="N46" s="18"/>
      <c r="O46" s="18" t="s">
        <v>134</v>
      </c>
      <c r="P46" s="18"/>
      <c r="Q46" s="18"/>
      <c r="R46" s="18"/>
      <c r="S46" s="18"/>
      <c r="T46" s="18"/>
      <c r="U46" s="18"/>
    </row>
    <row r="47" spans="1:21" x14ac:dyDescent="0.2">
      <c r="A47" s="20">
        <v>39182</v>
      </c>
      <c r="B47" s="18"/>
      <c r="C47" s="18"/>
      <c r="D47" s="18"/>
      <c r="E47" s="18"/>
      <c r="F47" s="18" t="s">
        <v>134</v>
      </c>
      <c r="G47" s="18"/>
      <c r="H47" s="18"/>
      <c r="I47" s="18"/>
      <c r="J47" s="18"/>
      <c r="K47" s="18"/>
      <c r="L47" s="18"/>
      <c r="M47" s="18"/>
      <c r="N47" s="18"/>
      <c r="O47" s="18" t="s">
        <v>134</v>
      </c>
      <c r="P47" s="18"/>
      <c r="Q47" s="18"/>
      <c r="R47" s="18"/>
      <c r="S47" s="18"/>
      <c r="T47" s="18"/>
      <c r="U47" s="18"/>
    </row>
    <row r="48" spans="1:21" x14ac:dyDescent="0.2">
      <c r="A48" s="20">
        <v>39196</v>
      </c>
      <c r="B48" s="18"/>
      <c r="C48" s="18"/>
      <c r="D48" s="18" t="s">
        <v>190</v>
      </c>
      <c r="E48" s="18">
        <v>3</v>
      </c>
      <c r="F48" s="18">
        <v>2</v>
      </c>
      <c r="G48" s="18">
        <v>2</v>
      </c>
      <c r="H48" s="18">
        <v>1</v>
      </c>
      <c r="I48" s="18">
        <v>2</v>
      </c>
      <c r="J48" s="18">
        <v>7</v>
      </c>
      <c r="K48" s="18" t="s">
        <v>162</v>
      </c>
      <c r="L48" s="18" t="s">
        <v>161</v>
      </c>
      <c r="M48" s="18" t="s">
        <v>191</v>
      </c>
      <c r="N48" s="18">
        <v>2</v>
      </c>
      <c r="O48" s="18">
        <v>0.13</v>
      </c>
      <c r="P48" s="18">
        <v>7.57</v>
      </c>
      <c r="Q48" s="18">
        <v>6.31</v>
      </c>
      <c r="R48" s="18">
        <v>1.28</v>
      </c>
      <c r="S48" s="18">
        <v>0.16400000000000001</v>
      </c>
      <c r="T48" s="18"/>
      <c r="U48" s="18">
        <v>20.6</v>
      </c>
    </row>
    <row r="49" spans="1:21" x14ac:dyDescent="0.2">
      <c r="A49" s="20">
        <v>39210</v>
      </c>
      <c r="B49" s="18"/>
      <c r="C49" s="18"/>
      <c r="D49" s="18"/>
      <c r="E49" s="18"/>
      <c r="F49" s="18" t="s">
        <v>134</v>
      </c>
      <c r="G49" s="18"/>
      <c r="H49" s="18"/>
      <c r="I49" s="18"/>
      <c r="J49" s="18"/>
      <c r="K49" s="18"/>
      <c r="L49" s="18"/>
      <c r="M49" s="18"/>
      <c r="N49" s="18"/>
      <c r="O49" s="18" t="s">
        <v>134</v>
      </c>
      <c r="P49" s="18"/>
      <c r="Q49" s="18"/>
      <c r="R49" s="18"/>
      <c r="S49" s="18"/>
      <c r="T49" s="18"/>
      <c r="U49" s="18"/>
    </row>
    <row r="50" spans="1:21" x14ac:dyDescent="0.2">
      <c r="A50" s="17">
        <v>39224</v>
      </c>
      <c r="B50" s="18"/>
      <c r="C50" s="18"/>
      <c r="D50" s="18"/>
      <c r="E50" s="18"/>
      <c r="F50" s="18" t="s">
        <v>134</v>
      </c>
      <c r="G50" s="18"/>
      <c r="H50" s="18"/>
      <c r="I50" s="18"/>
      <c r="J50" s="18"/>
      <c r="K50" s="18"/>
      <c r="L50" s="18"/>
      <c r="M50" s="18"/>
      <c r="N50" s="18"/>
      <c r="O50" s="18" t="s">
        <v>134</v>
      </c>
      <c r="P50" s="18"/>
      <c r="Q50" s="18"/>
      <c r="R50" s="18"/>
      <c r="S50" s="18"/>
      <c r="T50" s="18"/>
      <c r="U50" s="18"/>
    </row>
    <row r="51" spans="1:21" x14ac:dyDescent="0.2">
      <c r="A51" s="17">
        <v>39238</v>
      </c>
      <c r="B51" s="18"/>
      <c r="C51" s="18"/>
      <c r="D51" s="18"/>
      <c r="E51" s="18" t="s">
        <v>20</v>
      </c>
      <c r="F51" s="18">
        <v>2</v>
      </c>
      <c r="G51" s="18">
        <v>2</v>
      </c>
      <c r="H51" s="18">
        <v>4</v>
      </c>
      <c r="I51" s="18">
        <v>3</v>
      </c>
      <c r="J51" s="18">
        <v>7</v>
      </c>
      <c r="K51" s="18" t="s">
        <v>140</v>
      </c>
      <c r="L51" s="18" t="s">
        <v>187</v>
      </c>
      <c r="M51" s="18" t="s">
        <v>62</v>
      </c>
      <c r="N51" s="18" t="s">
        <v>20</v>
      </c>
      <c r="O51" s="18">
        <v>2.19</v>
      </c>
      <c r="P51" s="18">
        <v>9.0299999999999994</v>
      </c>
      <c r="Q51" s="18">
        <v>6.78</v>
      </c>
      <c r="R51" s="18">
        <v>5.33</v>
      </c>
      <c r="S51" s="18">
        <v>3.1E-2</v>
      </c>
      <c r="T51" s="18"/>
      <c r="U51" s="18">
        <v>54.6</v>
      </c>
    </row>
    <row r="52" spans="1:21" x14ac:dyDescent="0.2">
      <c r="A52" s="17">
        <v>39252</v>
      </c>
      <c r="B52" s="18"/>
      <c r="C52" s="18"/>
      <c r="D52" s="18"/>
      <c r="E52" s="18">
        <v>3</v>
      </c>
      <c r="F52" s="18">
        <v>2</v>
      </c>
      <c r="G52" s="18">
        <v>2</v>
      </c>
      <c r="H52" s="18">
        <v>1</v>
      </c>
      <c r="I52" s="18">
        <v>3</v>
      </c>
      <c r="J52" s="18">
        <v>5</v>
      </c>
      <c r="K52" s="18" t="s">
        <v>213</v>
      </c>
      <c r="L52" s="18" t="s">
        <v>150</v>
      </c>
      <c r="M52" s="18" t="s">
        <v>222</v>
      </c>
      <c r="N52" s="18">
        <v>2</v>
      </c>
      <c r="O52" s="18">
        <v>2.64</v>
      </c>
      <c r="P52" s="18">
        <v>8.01</v>
      </c>
      <c r="Q52" s="18">
        <v>6.47</v>
      </c>
      <c r="R52" s="18">
        <v>7.22</v>
      </c>
      <c r="S52" s="18">
        <v>3.9E-2</v>
      </c>
      <c r="T52" s="18"/>
      <c r="U52" s="18">
        <v>61.6</v>
      </c>
    </row>
    <row r="53" spans="1:21" x14ac:dyDescent="0.2">
      <c r="A53" s="17">
        <v>39268</v>
      </c>
      <c r="B53" s="18"/>
      <c r="C53" s="18"/>
      <c r="D53" s="18"/>
      <c r="E53" s="18"/>
      <c r="F53" s="18" t="s">
        <v>134</v>
      </c>
      <c r="G53" s="18"/>
      <c r="H53" s="18"/>
      <c r="I53" s="18"/>
      <c r="J53" s="18"/>
      <c r="K53" s="18"/>
      <c r="L53" s="18"/>
      <c r="M53" s="18"/>
      <c r="N53" s="18"/>
      <c r="O53" s="18" t="s">
        <v>134</v>
      </c>
      <c r="P53" s="18"/>
      <c r="Q53" s="18"/>
      <c r="R53" s="18"/>
      <c r="S53" s="18"/>
      <c r="T53" s="18"/>
      <c r="U53" s="18"/>
    </row>
    <row r="54" spans="1:21" x14ac:dyDescent="0.2">
      <c r="A54" s="17">
        <v>39282</v>
      </c>
      <c r="B54" s="18"/>
      <c r="C54" s="18"/>
      <c r="D54" s="18"/>
      <c r="E54" s="18"/>
      <c r="F54" s="18" t="s">
        <v>134</v>
      </c>
      <c r="G54" s="18"/>
      <c r="H54" s="18"/>
      <c r="I54" s="18"/>
      <c r="J54" s="18"/>
      <c r="K54" s="18"/>
      <c r="L54" s="18"/>
      <c r="M54" s="18"/>
      <c r="N54" s="18"/>
      <c r="O54" s="18" t="s">
        <v>134</v>
      </c>
      <c r="P54" s="18"/>
      <c r="Q54" s="18"/>
      <c r="R54" s="18"/>
      <c r="S54" s="18"/>
      <c r="T54" s="18"/>
      <c r="U54" s="18"/>
    </row>
    <row r="55" spans="1:21" x14ac:dyDescent="0.2">
      <c r="A55" s="17">
        <v>39294</v>
      </c>
      <c r="B55" s="18"/>
      <c r="C55" s="18"/>
      <c r="D55" s="18"/>
      <c r="E55" s="18">
        <v>4</v>
      </c>
      <c r="F55" s="18">
        <v>2</v>
      </c>
      <c r="G55" s="18">
        <v>2</v>
      </c>
      <c r="H55" s="18">
        <v>3</v>
      </c>
      <c r="I55" s="18">
        <v>2</v>
      </c>
      <c r="J55" s="18">
        <v>6</v>
      </c>
      <c r="K55" s="18" t="s">
        <v>151</v>
      </c>
      <c r="L55" s="18" t="s">
        <v>142</v>
      </c>
      <c r="M55" s="18" t="s">
        <v>98</v>
      </c>
      <c r="N55" s="18">
        <v>2</v>
      </c>
      <c r="O55" s="18">
        <v>5.0199999999999996</v>
      </c>
      <c r="P55" s="18">
        <v>8.2799999999999994</v>
      </c>
      <c r="Q55" s="18">
        <v>6.22</v>
      </c>
      <c r="R55" s="18">
        <v>7.86</v>
      </c>
      <c r="S55" s="18">
        <v>0.14099999999999999</v>
      </c>
      <c r="T55" s="18"/>
      <c r="U55" s="18">
        <v>105.3</v>
      </c>
    </row>
    <row r="56" spans="1:21" x14ac:dyDescent="0.2">
      <c r="A56" s="17">
        <v>39308</v>
      </c>
      <c r="B56" s="18"/>
      <c r="C56" s="18"/>
      <c r="D56" s="18"/>
      <c r="E56" s="18"/>
      <c r="F56" s="18" t="s">
        <v>134</v>
      </c>
      <c r="G56" s="18"/>
      <c r="H56" s="18"/>
      <c r="I56" s="18"/>
      <c r="J56" s="18"/>
      <c r="K56" s="18"/>
      <c r="L56" s="18"/>
      <c r="M56" s="18"/>
      <c r="N56" s="18"/>
      <c r="O56" s="18" t="s">
        <v>134</v>
      </c>
      <c r="P56" s="18"/>
      <c r="Q56" s="18"/>
      <c r="R56" s="18"/>
      <c r="S56" s="18"/>
      <c r="T56" s="18"/>
      <c r="U56" s="18"/>
    </row>
    <row r="57" spans="1:21" x14ac:dyDescent="0.2">
      <c r="A57" s="17">
        <v>39322</v>
      </c>
      <c r="B57" s="18"/>
      <c r="C57" s="18"/>
      <c r="D57" s="18"/>
      <c r="E57" s="18"/>
      <c r="F57" s="18" t="s">
        <v>134</v>
      </c>
      <c r="G57" s="18"/>
      <c r="H57" s="18"/>
      <c r="I57" s="18"/>
      <c r="J57" s="18"/>
      <c r="K57" s="18"/>
      <c r="L57" s="18"/>
      <c r="M57" s="18"/>
      <c r="N57" s="18"/>
      <c r="O57" s="18" t="s">
        <v>134</v>
      </c>
      <c r="P57" s="18"/>
      <c r="Q57" s="18"/>
      <c r="R57" s="18"/>
      <c r="S57" s="18"/>
      <c r="T57" s="18"/>
      <c r="U57" s="18"/>
    </row>
    <row r="58" spans="1:21" x14ac:dyDescent="0.2">
      <c r="A58" s="17">
        <v>39336</v>
      </c>
      <c r="B58" s="18"/>
      <c r="C58" s="18"/>
      <c r="D58" s="18"/>
      <c r="E58" s="18"/>
      <c r="F58" s="18" t="s">
        <v>134</v>
      </c>
      <c r="G58" s="18"/>
      <c r="H58" s="18"/>
      <c r="I58" s="18"/>
      <c r="J58" s="18"/>
      <c r="K58" s="18"/>
      <c r="L58" s="18"/>
      <c r="M58" s="18"/>
      <c r="N58" s="18"/>
      <c r="O58" s="18" t="s">
        <v>134</v>
      </c>
      <c r="P58" s="18"/>
      <c r="Q58" s="18"/>
      <c r="R58" s="18"/>
      <c r="S58" s="18"/>
      <c r="T58" s="18"/>
      <c r="U58" s="18"/>
    </row>
    <row r="59" spans="1:21" x14ac:dyDescent="0.2">
      <c r="A59" s="17">
        <v>39350</v>
      </c>
      <c r="B59" s="18"/>
      <c r="C59" s="18"/>
      <c r="D59" s="18"/>
      <c r="E59" s="18"/>
      <c r="F59" s="18" t="s">
        <v>134</v>
      </c>
      <c r="G59" s="18"/>
      <c r="H59" s="18"/>
      <c r="I59" s="18"/>
      <c r="J59" s="18"/>
      <c r="K59" s="18"/>
      <c r="L59" s="18"/>
      <c r="M59" s="18"/>
      <c r="N59" s="18"/>
      <c r="O59" s="18" t="s">
        <v>134</v>
      </c>
      <c r="P59" s="18"/>
      <c r="Q59" s="18"/>
      <c r="R59" s="18"/>
      <c r="S59" s="18"/>
      <c r="T59" s="18"/>
      <c r="U59" s="18"/>
    </row>
    <row r="60" spans="1:21" x14ac:dyDescent="0.2">
      <c r="A60" s="17">
        <v>39364</v>
      </c>
      <c r="B60" s="18"/>
      <c r="C60" s="18"/>
      <c r="D60" s="18"/>
      <c r="E60" s="18"/>
      <c r="F60" s="18" t="s">
        <v>134</v>
      </c>
      <c r="G60" s="18"/>
      <c r="H60" s="18"/>
      <c r="I60" s="18"/>
      <c r="J60" s="18"/>
      <c r="K60" s="18"/>
      <c r="L60" s="18"/>
      <c r="M60" s="18"/>
      <c r="N60" s="18"/>
      <c r="O60" s="18" t="s">
        <v>134</v>
      </c>
      <c r="P60" s="18"/>
      <c r="Q60" s="18"/>
      <c r="R60" s="18"/>
      <c r="S60" s="18"/>
      <c r="T60" s="18"/>
      <c r="U60" s="18"/>
    </row>
    <row r="61" spans="1:21" x14ac:dyDescent="0.2">
      <c r="A61" s="17">
        <v>39378</v>
      </c>
      <c r="B61" s="18"/>
      <c r="C61" s="18"/>
      <c r="D61" s="18"/>
      <c r="E61" s="18"/>
      <c r="F61" s="18" t="s">
        <v>134</v>
      </c>
      <c r="G61" s="18"/>
      <c r="H61" s="18"/>
      <c r="I61" s="18"/>
      <c r="J61" s="18"/>
      <c r="K61" s="18"/>
      <c r="L61" s="18"/>
      <c r="M61" s="18"/>
      <c r="N61" s="18"/>
      <c r="O61" s="18" t="s">
        <v>134</v>
      </c>
      <c r="P61" s="18"/>
      <c r="Q61" s="18"/>
      <c r="R61" s="18"/>
      <c r="S61" s="18"/>
      <c r="T61" s="18"/>
      <c r="U61" s="18"/>
    </row>
    <row r="62" spans="1:21" x14ac:dyDescent="0.2">
      <c r="A62" s="17">
        <v>39392</v>
      </c>
      <c r="B62" s="18"/>
      <c r="C62" s="18"/>
      <c r="D62" s="18"/>
      <c r="E62" s="18"/>
      <c r="F62" s="18" t="s">
        <v>134</v>
      </c>
      <c r="G62" s="18"/>
      <c r="H62" s="18"/>
      <c r="I62" s="18"/>
      <c r="J62" s="18"/>
      <c r="K62" s="18"/>
      <c r="L62" s="18"/>
      <c r="M62" s="18"/>
      <c r="N62" s="18"/>
      <c r="O62" s="18" t="s">
        <v>134</v>
      </c>
      <c r="P62" s="18"/>
      <c r="Q62" s="18"/>
      <c r="R62" s="18"/>
      <c r="S62" s="18"/>
      <c r="T62" s="18"/>
      <c r="U62" s="18"/>
    </row>
    <row r="63" spans="1:21" x14ac:dyDescent="0.2">
      <c r="A63" s="17">
        <v>39405</v>
      </c>
      <c r="B63" s="18"/>
      <c r="C63" s="18"/>
      <c r="D63" s="18"/>
      <c r="E63" s="18"/>
      <c r="F63" s="18" t="s">
        <v>134</v>
      </c>
      <c r="G63" s="18"/>
      <c r="H63" s="18"/>
      <c r="I63" s="18"/>
      <c r="J63" s="18"/>
      <c r="K63" s="18"/>
      <c r="L63" s="18"/>
      <c r="M63" s="18"/>
      <c r="N63" s="18"/>
      <c r="O63" s="18" t="s">
        <v>134</v>
      </c>
      <c r="P63" s="18"/>
      <c r="Q63" s="18"/>
      <c r="R63" s="18"/>
      <c r="S63" s="18"/>
      <c r="T63" s="18"/>
      <c r="U63" s="18"/>
    </row>
    <row r="64" spans="1:21" x14ac:dyDescent="0.2">
      <c r="A64" s="17">
        <v>39420</v>
      </c>
      <c r="B64" s="18"/>
      <c r="C64" s="18"/>
      <c r="D64" s="18"/>
      <c r="E64" s="18"/>
      <c r="F64" s="18" t="s">
        <v>134</v>
      </c>
      <c r="G64" s="18"/>
      <c r="H64" s="18"/>
      <c r="I64" s="18"/>
      <c r="J64" s="18"/>
      <c r="K64" s="18"/>
      <c r="L64" s="18"/>
      <c r="M64" s="18"/>
      <c r="N64" s="18"/>
      <c r="O64" s="18" t="s">
        <v>134</v>
      </c>
      <c r="P64" s="18"/>
      <c r="Q64" s="18"/>
      <c r="R64" s="18"/>
      <c r="S64" s="18"/>
      <c r="T64" s="18"/>
      <c r="U64" s="18"/>
    </row>
    <row r="65" spans="1:21" x14ac:dyDescent="0.2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</row>
    <row r="66" spans="1:21" x14ac:dyDescent="0.2">
      <c r="A66" s="4"/>
    </row>
    <row r="67" spans="1:21" x14ac:dyDescent="0.2">
      <c r="A67" s="4"/>
      <c r="P67">
        <f>AVERAGE(P2:P66)</f>
        <v>7.467777777777779</v>
      </c>
      <c r="Q67">
        <f>AVERAGE(Q2:Q66)</f>
        <v>6.8055172413793095</v>
      </c>
      <c r="R67">
        <f>AVERAGE(R2:R66)</f>
        <v>5.7485321428571448</v>
      </c>
      <c r="S67">
        <f>AVERAGE(S2:S66)</f>
        <v>1.26488</v>
      </c>
      <c r="U67">
        <f>AVERAGE(U2:U66)</f>
        <v>35.848275862068974</v>
      </c>
    </row>
    <row r="68" spans="1:21" x14ac:dyDescent="0.2">
      <c r="A68" s="1"/>
    </row>
    <row r="69" spans="1:21" x14ac:dyDescent="0.2">
      <c r="A69" s="1"/>
    </row>
    <row r="70" spans="1:21" x14ac:dyDescent="0.2">
      <c r="A70" s="1"/>
    </row>
    <row r="71" spans="1:21" x14ac:dyDescent="0.2">
      <c r="A71" s="1"/>
    </row>
    <row r="72" spans="1:21" x14ac:dyDescent="0.2">
      <c r="A72" s="4"/>
    </row>
    <row r="73" spans="1:21" x14ac:dyDescent="0.2">
      <c r="A73" s="1"/>
    </row>
    <row r="74" spans="1:21" x14ac:dyDescent="0.2">
      <c r="A74" s="1"/>
    </row>
    <row r="75" spans="1:21" x14ac:dyDescent="0.2">
      <c r="A75" s="1"/>
    </row>
    <row r="76" spans="1:21" x14ac:dyDescent="0.2">
      <c r="A76" s="6"/>
    </row>
    <row r="77" spans="1:21" x14ac:dyDescent="0.2">
      <c r="A77" s="6"/>
    </row>
    <row r="78" spans="1:21" x14ac:dyDescent="0.2">
      <c r="A78" s="6"/>
    </row>
    <row r="80" spans="1:21" x14ac:dyDescent="0.2">
      <c r="A80" s="1"/>
    </row>
    <row r="81" spans="1:13" x14ac:dyDescent="0.2">
      <c r="A81" s="1"/>
    </row>
    <row r="82" spans="1:13" x14ac:dyDescent="0.2">
      <c r="A82" s="4"/>
    </row>
    <row r="83" spans="1:13" x14ac:dyDescent="0.2">
      <c r="A83" s="4"/>
    </row>
    <row r="84" spans="1:13" x14ac:dyDescent="0.2">
      <c r="A84" s="4"/>
    </row>
    <row r="85" spans="1:13" x14ac:dyDescent="0.2">
      <c r="A85" s="1"/>
    </row>
    <row r="86" spans="1:13" x14ac:dyDescent="0.2">
      <c r="A86" s="1"/>
    </row>
    <row r="87" spans="1:13" x14ac:dyDescent="0.2">
      <c r="A87" s="1"/>
    </row>
    <row r="88" spans="1:13" x14ac:dyDescent="0.2">
      <c r="A88" s="4"/>
    </row>
    <row r="89" spans="1:13" x14ac:dyDescent="0.2">
      <c r="A89" s="1"/>
    </row>
    <row r="90" spans="1:13" x14ac:dyDescent="0.2">
      <c r="A90" s="1"/>
    </row>
    <row r="91" spans="1:13" x14ac:dyDescent="0.2">
      <c r="A91" s="1"/>
    </row>
    <row r="92" spans="1:13" x14ac:dyDescent="0.2">
      <c r="A92" s="6"/>
    </row>
    <row r="93" spans="1:13" x14ac:dyDescent="0.2">
      <c r="A93" s="6"/>
    </row>
    <row r="94" spans="1:13" x14ac:dyDescent="0.2">
      <c r="A94" s="6"/>
    </row>
    <row r="95" spans="1:13" x14ac:dyDescent="0.2">
      <c r="A95" s="6"/>
    </row>
    <row r="96" spans="1:13" x14ac:dyDescent="0.2">
      <c r="A96" s="1"/>
      <c r="M96" s="7"/>
    </row>
    <row r="97" spans="1:1" x14ac:dyDescent="0.2">
      <c r="A97" s="1"/>
    </row>
    <row r="98" spans="1:1" x14ac:dyDescent="0.2">
      <c r="A98" s="4"/>
    </row>
    <row r="99" spans="1:1" x14ac:dyDescent="0.2">
      <c r="A99" s="4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4"/>
    </row>
    <row r="104" spans="1:1" x14ac:dyDescent="0.2">
      <c r="A104" s="10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1"/>
    </row>
    <row r="113" spans="1:1" x14ac:dyDescent="0.2">
      <c r="A113" s="1"/>
    </row>
    <row r="114" spans="1:1" x14ac:dyDescent="0.2">
      <c r="A114" s="4"/>
    </row>
    <row r="115" spans="1:1" x14ac:dyDescent="0.2">
      <c r="A115" s="4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4"/>
    </row>
    <row r="120" spans="1:1" x14ac:dyDescent="0.2">
      <c r="A120" s="10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1"/>
    </row>
    <row r="129" spans="1:1" x14ac:dyDescent="0.2">
      <c r="A129" s="1"/>
    </row>
    <row r="130" spans="1:1" x14ac:dyDescent="0.2">
      <c r="A130" s="4"/>
    </row>
    <row r="131" spans="1:1" x14ac:dyDescent="0.2">
      <c r="A131" s="4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4"/>
    </row>
    <row r="136" spans="1:1" x14ac:dyDescent="0.2">
      <c r="A136" s="10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1"/>
    </row>
    <row r="145" spans="1:1" x14ac:dyDescent="0.2">
      <c r="A145" s="1"/>
    </row>
    <row r="146" spans="1:1" x14ac:dyDescent="0.2">
      <c r="A146" s="4"/>
    </row>
    <row r="147" spans="1:1" x14ac:dyDescent="0.2">
      <c r="A147" s="4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4"/>
    </row>
    <row r="152" spans="1:1" x14ac:dyDescent="0.2">
      <c r="A152" s="10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1"/>
    </row>
    <row r="161" spans="1:1" x14ac:dyDescent="0.2">
      <c r="A161" s="1"/>
    </row>
    <row r="162" spans="1:1" x14ac:dyDescent="0.2">
      <c r="A162" s="4"/>
    </row>
    <row r="163" spans="1:1" x14ac:dyDescent="0.2">
      <c r="A163" s="4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4"/>
    </row>
    <row r="168" spans="1:1" x14ac:dyDescent="0.2">
      <c r="A168" s="10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1"/>
    </row>
    <row r="177" spans="1:1" x14ac:dyDescent="0.2">
      <c r="A177" s="1"/>
    </row>
    <row r="178" spans="1:1" x14ac:dyDescent="0.2">
      <c r="A178" s="4"/>
    </row>
    <row r="179" spans="1:1" x14ac:dyDescent="0.2">
      <c r="A179" s="4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4"/>
    </row>
    <row r="184" spans="1:1" x14ac:dyDescent="0.2">
      <c r="A184" s="10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1"/>
    </row>
    <row r="193" spans="1:1" x14ac:dyDescent="0.2">
      <c r="A193" s="1"/>
    </row>
    <row r="194" spans="1:1" x14ac:dyDescent="0.2">
      <c r="A194" s="4"/>
    </row>
    <row r="195" spans="1:1" x14ac:dyDescent="0.2">
      <c r="A195" s="4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4"/>
    </row>
    <row r="200" spans="1:1" x14ac:dyDescent="0.2">
      <c r="A200" s="10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1"/>
    </row>
    <row r="209" spans="1:1" x14ac:dyDescent="0.2">
      <c r="A209" s="1"/>
    </row>
    <row r="210" spans="1:1" x14ac:dyDescent="0.2">
      <c r="A210" s="4"/>
    </row>
    <row r="211" spans="1:1" x14ac:dyDescent="0.2">
      <c r="A211" s="4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4"/>
    </row>
    <row r="216" spans="1:1" x14ac:dyDescent="0.2">
      <c r="A216" s="10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1"/>
    </row>
    <row r="225" spans="1:8" x14ac:dyDescent="0.2">
      <c r="A225" s="1"/>
    </row>
    <row r="226" spans="1:8" x14ac:dyDescent="0.2">
      <c r="A226" s="4"/>
    </row>
    <row r="227" spans="1:8" x14ac:dyDescent="0.2">
      <c r="A227" s="4"/>
    </row>
    <row r="228" spans="1:8" x14ac:dyDescent="0.2">
      <c r="A228" s="1"/>
    </row>
    <row r="229" spans="1:8" x14ac:dyDescent="0.2">
      <c r="A229" s="1"/>
    </row>
    <row r="230" spans="1:8" x14ac:dyDescent="0.2">
      <c r="A230" s="1"/>
    </row>
    <row r="231" spans="1:8" x14ac:dyDescent="0.2">
      <c r="A231" s="4"/>
    </row>
    <row r="232" spans="1:8" x14ac:dyDescent="0.2">
      <c r="A232" s="10"/>
    </row>
    <row r="233" spans="1:8" x14ac:dyDescent="0.2">
      <c r="A233" s="1"/>
    </row>
    <row r="234" spans="1:8" x14ac:dyDescent="0.2">
      <c r="A234" s="1"/>
    </row>
    <row r="235" spans="1:8" x14ac:dyDescent="0.2">
      <c r="A235" s="1"/>
    </row>
    <row r="236" spans="1:8" x14ac:dyDescent="0.2">
      <c r="A236" s="6"/>
    </row>
    <row r="237" spans="1:8" x14ac:dyDescent="0.2">
      <c r="A237" s="6"/>
    </row>
    <row r="238" spans="1:8" x14ac:dyDescent="0.2">
      <c r="A238" s="6"/>
    </row>
    <row r="239" spans="1:8" x14ac:dyDescent="0.2">
      <c r="A239" s="6"/>
    </row>
    <row r="240" spans="1:8" x14ac:dyDescent="0.2">
      <c r="A240" s="1"/>
      <c r="H240" s="9"/>
    </row>
    <row r="241" spans="1:1" x14ac:dyDescent="0.2">
      <c r="A241" s="1"/>
    </row>
    <row r="242" spans="1:1" x14ac:dyDescent="0.2">
      <c r="A242" s="4"/>
    </row>
    <row r="243" spans="1:1" x14ac:dyDescent="0.2">
      <c r="A243" s="4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4"/>
    </row>
    <row r="248" spans="1:1" x14ac:dyDescent="0.2">
      <c r="A248" s="10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6"/>
    </row>
    <row r="253" spans="1:1" x14ac:dyDescent="0.2">
      <c r="A253" s="6"/>
    </row>
    <row r="254" spans="1:1" x14ac:dyDescent="0.2">
      <c r="A254" s="6"/>
    </row>
    <row r="255" spans="1:1" x14ac:dyDescent="0.2">
      <c r="A255" s="6"/>
    </row>
    <row r="256" spans="1:1" x14ac:dyDescent="0.2">
      <c r="A256" s="1"/>
    </row>
    <row r="257" spans="1:1" x14ac:dyDescent="0.2">
      <c r="A257" s="1"/>
    </row>
    <row r="258" spans="1:1" x14ac:dyDescent="0.2">
      <c r="A258" s="4"/>
    </row>
    <row r="259" spans="1:1" x14ac:dyDescent="0.2">
      <c r="A259" s="4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4"/>
    </row>
    <row r="264" spans="1:1" x14ac:dyDescent="0.2">
      <c r="A264" s="10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6"/>
    </row>
    <row r="269" spans="1:1" x14ac:dyDescent="0.2">
      <c r="A269" s="6"/>
    </row>
    <row r="270" spans="1:1" x14ac:dyDescent="0.2">
      <c r="A270" s="6"/>
    </row>
    <row r="271" spans="1:1" x14ac:dyDescent="0.2">
      <c r="A271" s="6"/>
    </row>
    <row r="272" spans="1:1" x14ac:dyDescent="0.2">
      <c r="A272" s="1"/>
    </row>
    <row r="273" spans="1:1" x14ac:dyDescent="0.2">
      <c r="A273" s="1"/>
    </row>
    <row r="274" spans="1:1" x14ac:dyDescent="0.2">
      <c r="A274" s="4"/>
    </row>
    <row r="275" spans="1:1" x14ac:dyDescent="0.2">
      <c r="A275" s="4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4"/>
    </row>
    <row r="280" spans="1:1" x14ac:dyDescent="0.2">
      <c r="A280" s="10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6"/>
    </row>
    <row r="285" spans="1:1" x14ac:dyDescent="0.2">
      <c r="A285" s="6"/>
    </row>
    <row r="286" spans="1:1" x14ac:dyDescent="0.2">
      <c r="A286" s="6"/>
    </row>
    <row r="287" spans="1:1" x14ac:dyDescent="0.2">
      <c r="A287" s="6"/>
    </row>
    <row r="288" spans="1:1" x14ac:dyDescent="0.2">
      <c r="A288" s="1"/>
    </row>
    <row r="289" spans="1:1" x14ac:dyDescent="0.2">
      <c r="A289" s="1"/>
    </row>
    <row r="290" spans="1:1" x14ac:dyDescent="0.2">
      <c r="A290" s="4"/>
    </row>
    <row r="291" spans="1:1" x14ac:dyDescent="0.2">
      <c r="A291" s="4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4"/>
    </row>
    <row r="296" spans="1:1" x14ac:dyDescent="0.2">
      <c r="A296" s="10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6"/>
    </row>
    <row r="301" spans="1:1" x14ac:dyDescent="0.2">
      <c r="A301" s="6"/>
    </row>
    <row r="302" spans="1:1" x14ac:dyDescent="0.2">
      <c r="A302" s="6"/>
    </row>
    <row r="303" spans="1:1" x14ac:dyDescent="0.2">
      <c r="A303" s="6"/>
    </row>
    <row r="304" spans="1:1" x14ac:dyDescent="0.2">
      <c r="A304" s="1"/>
    </row>
    <row r="305" spans="1:1" x14ac:dyDescent="0.2">
      <c r="A305" s="1"/>
    </row>
    <row r="306" spans="1:1" x14ac:dyDescent="0.2">
      <c r="A306" s="4"/>
    </row>
    <row r="307" spans="1:1" x14ac:dyDescent="0.2">
      <c r="A307" s="4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4"/>
    </row>
    <row r="312" spans="1:1" x14ac:dyDescent="0.2">
      <c r="A312" s="10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6"/>
    </row>
    <row r="317" spans="1:1" x14ac:dyDescent="0.2">
      <c r="A317" s="6"/>
    </row>
    <row r="318" spans="1:1" x14ac:dyDescent="0.2">
      <c r="A318" s="6"/>
    </row>
    <row r="319" spans="1:1" x14ac:dyDescent="0.2">
      <c r="A319" s="6"/>
    </row>
    <row r="320" spans="1:1" x14ac:dyDescent="0.2">
      <c r="A320" s="1"/>
    </row>
    <row r="321" spans="1:6" x14ac:dyDescent="0.2">
      <c r="A321" s="1"/>
    </row>
    <row r="322" spans="1:6" x14ac:dyDescent="0.2">
      <c r="A322" s="4"/>
    </row>
    <row r="323" spans="1:6" x14ac:dyDescent="0.2">
      <c r="A323" s="4"/>
    </row>
    <row r="324" spans="1:6" x14ac:dyDescent="0.2">
      <c r="A324" s="1"/>
    </row>
    <row r="325" spans="1:6" x14ac:dyDescent="0.2">
      <c r="A325" s="1"/>
    </row>
    <row r="326" spans="1:6" x14ac:dyDescent="0.2">
      <c r="A326" s="1"/>
    </row>
    <row r="327" spans="1:6" x14ac:dyDescent="0.2">
      <c r="A327" s="4"/>
    </row>
    <row r="328" spans="1:6" x14ac:dyDescent="0.2">
      <c r="A328" s="10"/>
    </row>
    <row r="329" spans="1:6" x14ac:dyDescent="0.2">
      <c r="A329" s="1"/>
      <c r="F329" s="11"/>
    </row>
    <row r="330" spans="1:6" x14ac:dyDescent="0.2">
      <c r="A330" s="1"/>
    </row>
    <row r="331" spans="1:6" x14ac:dyDescent="0.2">
      <c r="A331" s="1"/>
    </row>
    <row r="332" spans="1:6" x14ac:dyDescent="0.2">
      <c r="A332" s="6"/>
    </row>
    <row r="333" spans="1:6" x14ac:dyDescent="0.2">
      <c r="A333" s="6"/>
    </row>
    <row r="334" spans="1:6" x14ac:dyDescent="0.2">
      <c r="A334" s="6"/>
    </row>
    <row r="335" spans="1:6" x14ac:dyDescent="0.2">
      <c r="A335" s="6"/>
    </row>
    <row r="336" spans="1:6" x14ac:dyDescent="0.2">
      <c r="A336" s="1"/>
    </row>
    <row r="337" spans="1:1" x14ac:dyDescent="0.2">
      <c r="A337" s="1"/>
    </row>
    <row r="338" spans="1:1" x14ac:dyDescent="0.2">
      <c r="A338" s="4"/>
    </row>
    <row r="339" spans="1:1" x14ac:dyDescent="0.2">
      <c r="A339" s="4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4"/>
    </row>
    <row r="344" spans="1:1" x14ac:dyDescent="0.2">
      <c r="A344" s="4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6"/>
    </row>
    <row r="349" spans="1:1" x14ac:dyDescent="0.2">
      <c r="A349" s="6"/>
    </row>
    <row r="350" spans="1:1" x14ac:dyDescent="0.2">
      <c r="A350" s="6"/>
    </row>
    <row r="351" spans="1:1" x14ac:dyDescent="0.2">
      <c r="A351" s="6"/>
    </row>
    <row r="352" spans="1:1" x14ac:dyDescent="0.2">
      <c r="A352" s="1"/>
    </row>
    <row r="353" spans="1:1" x14ac:dyDescent="0.2">
      <c r="A353" s="1"/>
    </row>
    <row r="354" spans="1:1" x14ac:dyDescent="0.2">
      <c r="A354" s="4"/>
    </row>
    <row r="355" spans="1:1" x14ac:dyDescent="0.2">
      <c r="A355" s="4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4"/>
    </row>
    <row r="360" spans="1:1" x14ac:dyDescent="0.2">
      <c r="A360" s="10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6"/>
    </row>
    <row r="365" spans="1:1" x14ac:dyDescent="0.2">
      <c r="A365" s="6"/>
    </row>
    <row r="366" spans="1:1" x14ac:dyDescent="0.2">
      <c r="A366" s="6"/>
    </row>
    <row r="367" spans="1:1" x14ac:dyDescent="0.2">
      <c r="A367" s="6"/>
    </row>
    <row r="368" spans="1:1" x14ac:dyDescent="0.2">
      <c r="A368" s="1"/>
    </row>
    <row r="369" spans="1:1" x14ac:dyDescent="0.2">
      <c r="A369" s="1"/>
    </row>
    <row r="370" spans="1:1" x14ac:dyDescent="0.2">
      <c r="A370" s="4"/>
    </row>
    <row r="371" spans="1:1" x14ac:dyDescent="0.2">
      <c r="A371" s="4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4"/>
    </row>
    <row r="376" spans="1:1" x14ac:dyDescent="0.2">
      <c r="A376" s="10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6"/>
    </row>
    <row r="381" spans="1:1" x14ac:dyDescent="0.2">
      <c r="A381" s="6"/>
    </row>
    <row r="382" spans="1:1" x14ac:dyDescent="0.2">
      <c r="A382" s="6"/>
    </row>
    <row r="383" spans="1:1" x14ac:dyDescent="0.2">
      <c r="A383" s="6"/>
    </row>
    <row r="384" spans="1:1" x14ac:dyDescent="0.2">
      <c r="A384" s="1"/>
    </row>
    <row r="385" spans="1:1" x14ac:dyDescent="0.2">
      <c r="A385" s="1"/>
    </row>
    <row r="386" spans="1:1" x14ac:dyDescent="0.2">
      <c r="A386" s="4"/>
    </row>
    <row r="387" spans="1:1" x14ac:dyDescent="0.2">
      <c r="A387" s="4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4"/>
    </row>
    <row r="392" spans="1:1" x14ac:dyDescent="0.2">
      <c r="A392" s="10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6"/>
    </row>
    <row r="397" spans="1:1" x14ac:dyDescent="0.2">
      <c r="A397" s="6"/>
    </row>
    <row r="398" spans="1:1" x14ac:dyDescent="0.2">
      <c r="A398" s="6"/>
    </row>
    <row r="399" spans="1:1" x14ac:dyDescent="0.2">
      <c r="A399" s="6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4"/>
    </row>
    <row r="405" spans="1:1" x14ac:dyDescent="0.2">
      <c r="A405" s="4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4"/>
    </row>
    <row r="410" spans="1:1" x14ac:dyDescent="0.2">
      <c r="A410" s="10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6"/>
    </row>
    <row r="415" spans="1:1" x14ac:dyDescent="0.2">
      <c r="A415" s="6"/>
    </row>
    <row r="416" spans="1:1" x14ac:dyDescent="0.2">
      <c r="A416" s="1"/>
    </row>
    <row r="417" spans="1:1" x14ac:dyDescent="0.2">
      <c r="A417" s="1"/>
    </row>
    <row r="418" spans="1:1" x14ac:dyDescent="0.2">
      <c r="A418" s="4"/>
    </row>
    <row r="419" spans="1:1" x14ac:dyDescent="0.2">
      <c r="A419" s="4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0"/>
    </row>
    <row r="424" spans="1:1" x14ac:dyDescent="0.2">
      <c r="A424" s="1"/>
    </row>
    <row r="425" spans="1:1" x14ac:dyDescent="0.2">
      <c r="A425" s="1"/>
    </row>
    <row r="426" spans="1:1" x14ac:dyDescent="0.2">
      <c r="A426" s="4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6"/>
    </row>
    <row r="431" spans="1:1" x14ac:dyDescent="0.2">
      <c r="A431" s="6"/>
    </row>
    <row r="432" spans="1:1" x14ac:dyDescent="0.2">
      <c r="A432" s="6"/>
    </row>
    <row r="433" spans="1:1" x14ac:dyDescent="0.2">
      <c r="A433" s="6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8" spans="1:1" x14ac:dyDescent="0.2">
      <c r="A438" s="1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0"/>
    </row>
    <row r="443" spans="1:1" x14ac:dyDescent="0.2">
      <c r="A443" s="10"/>
    </row>
    <row r="444" spans="1:1" x14ac:dyDescent="0.2">
      <c r="A444" s="1"/>
    </row>
    <row r="445" spans="1:1" x14ac:dyDescent="0.2">
      <c r="A445" s="10"/>
    </row>
  </sheetData>
  <phoneticPr fontId="2" type="noConversion"/>
  <printOptions gridLines="1" gridLinesSet="0"/>
  <pageMargins left="0.25" right="0.25" top="1" bottom="1" header="0.5" footer="0.5"/>
  <pageSetup orientation="landscape" horizontalDpi="1200" verticalDpi="12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all graphs</vt:lpstr>
      <vt:lpstr>ALL</vt:lpstr>
      <vt:lpstr>DO</vt:lpstr>
      <vt:lpstr>Upper</vt:lpstr>
      <vt:lpstr>Lower</vt:lpstr>
      <vt:lpstr>Ponds</vt:lpstr>
      <vt:lpstr>AVG ALL</vt:lpstr>
      <vt:lpstr>Wic Crk</vt:lpstr>
      <vt:lpstr>Rewastico</vt:lpstr>
      <vt:lpstr>Salinity</vt:lpstr>
      <vt:lpstr>Sheet5</vt:lpstr>
      <vt:lpstr>rainfall</vt:lpstr>
      <vt:lpstr>TNTP</vt:lpstr>
      <vt:lpstr>TNTPaverages</vt:lpstr>
      <vt:lpstr>'AVG ALL'!Print_Area</vt:lpstr>
      <vt:lpstr>Lower!Print_Area</vt:lpstr>
      <vt:lpstr>Ponds!Print_Area</vt:lpstr>
      <vt:lpstr>Upper!Print_Area</vt:lpstr>
      <vt:lpstr>'Wic Crk'!Print_Area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Wicomico Creekwatchers</dc:title>
  <dc:subject>Water Quality Sampling Data Sheet</dc:subject>
  <dc:creator>_</dc:creator>
  <cp:lastModifiedBy>Christina Bradley</cp:lastModifiedBy>
  <cp:lastPrinted>2008-02-07T20:53:53Z</cp:lastPrinted>
  <dcterms:created xsi:type="dcterms:W3CDTF">2004-05-12T15:29:15Z</dcterms:created>
  <dcterms:modified xsi:type="dcterms:W3CDTF">2020-06-02T03:22:26Z</dcterms:modified>
</cp:coreProperties>
</file>