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project-2\raw-data\"/>
    </mc:Choice>
  </mc:AlternateContent>
  <xr:revisionPtr revIDLastSave="0" documentId="13_ncr:1_{999D9D81-CE90-4516-B11C-9347819C48E3}" xr6:coauthVersionLast="44" xr6:coauthVersionMax="44" xr10:uidLastSave="{00000000-0000-0000-0000-000000000000}"/>
  <bookViews>
    <workbookView xWindow="19365" yWindow="405" windowWidth="25620" windowHeight="21000" xr2:uid="{00000000-000D-0000-FFFF-FFFF00000000}"/>
  </bookViews>
  <sheets>
    <sheet name="Conversion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3" i="3" l="1"/>
  <c r="B42" i="3"/>
  <c r="B41" i="3"/>
  <c r="B40" i="3"/>
  <c r="B87" i="3"/>
  <c r="B86" i="3"/>
  <c r="B85" i="3"/>
  <c r="H83" i="3" l="1"/>
  <c r="H84" i="3"/>
  <c r="D84" i="3" l="1"/>
  <c r="B84" i="3"/>
  <c r="D81" i="3"/>
  <c r="D82" i="3"/>
  <c r="D83" i="3"/>
  <c r="B77" i="3"/>
  <c r="B76" i="3"/>
  <c r="B19" i="3"/>
  <c r="B18" i="3"/>
  <c r="B17" i="3"/>
  <c r="F84" i="3" l="1"/>
  <c r="B83" i="3" l="1"/>
  <c r="B82" i="3"/>
  <c r="B81" i="3"/>
  <c r="B80" i="3"/>
  <c r="B79" i="3"/>
  <c r="B78" i="3"/>
  <c r="F10" i="3"/>
  <c r="F9" i="3"/>
  <c r="F8" i="3"/>
  <c r="F7" i="3"/>
  <c r="F6" i="3"/>
  <c r="F5" i="3"/>
  <c r="F82" i="3" l="1"/>
  <c r="F81" i="3"/>
  <c r="F83" i="3"/>
</calcChain>
</file>

<file path=xl/sharedStrings.xml><?xml version="1.0" encoding="utf-8"?>
<sst xmlns="http://schemas.openxmlformats.org/spreadsheetml/2006/main" count="583" uniqueCount="60">
  <si>
    <t>Age class</t>
  </si>
  <si>
    <t>Rs</t>
  </si>
  <si>
    <t>Rh</t>
  </si>
  <si>
    <t>Ra</t>
  </si>
  <si>
    <t>Severity</t>
  </si>
  <si>
    <t>Permafrost</t>
  </si>
  <si>
    <t>Region</t>
  </si>
  <si>
    <t>unit</t>
  </si>
  <si>
    <t>mgCm-2h-1</t>
  </si>
  <si>
    <t>H</t>
  </si>
  <si>
    <t>L</t>
  </si>
  <si>
    <t>N</t>
  </si>
  <si>
    <t>Alaska</t>
  </si>
  <si>
    <t>Source</t>
  </si>
  <si>
    <t>Canada</t>
  </si>
  <si>
    <t>gCm-2yr-1</t>
  </si>
  <si>
    <t>gCm-2d-1</t>
  </si>
  <si>
    <t>Y</t>
  </si>
  <si>
    <t>umolCm-2s-1</t>
  </si>
  <si>
    <t>umolCO2m-2s-1</t>
  </si>
  <si>
    <t>China</t>
  </si>
  <si>
    <t>mmolCO2m-2h-1</t>
  </si>
  <si>
    <t>mgCO2m-2s-1</t>
  </si>
  <si>
    <t>Northern Europe</t>
  </si>
  <si>
    <t>Siberia</t>
  </si>
  <si>
    <t>O'Donnell et al., 2009</t>
  </si>
  <si>
    <t>Burke et al., 1997</t>
  </si>
  <si>
    <t>Goulden et al., 2011</t>
  </si>
  <si>
    <t>Bergner et al., 2004</t>
  </si>
  <si>
    <t>Morishita et al., 2015</t>
  </si>
  <si>
    <t>Sawamoto et al., 2000</t>
  </si>
  <si>
    <t>Sawamoto et al., 2001</t>
  </si>
  <si>
    <t>Kulmala et al., 2014</t>
  </si>
  <si>
    <t>Smith et al., 2010</t>
  </si>
  <si>
    <t>O'Neill et al., 2006</t>
  </si>
  <si>
    <t>O'Neill et al., 2003</t>
  </si>
  <si>
    <t>Hu et al., 2017b</t>
  </si>
  <si>
    <t>Hu et al., 2016</t>
  </si>
  <si>
    <t>Hu et al., 2017a</t>
  </si>
  <si>
    <t>Song et al., 2017</t>
  </si>
  <si>
    <t>Singh et al., 2008</t>
  </si>
  <si>
    <t>Köster et al., 2015b</t>
  </si>
  <si>
    <t>NA</t>
  </si>
  <si>
    <t>mgCm-2d-1</t>
  </si>
  <si>
    <t>umolCH4m-2d-1</t>
  </si>
  <si>
    <t>ugCH4m-2s-1</t>
  </si>
  <si>
    <t>nmolCH4m-2s-1</t>
  </si>
  <si>
    <t>umolN2Om-2h-1</t>
  </si>
  <si>
    <t>Bond-Lamberty et al., 2004a</t>
  </si>
  <si>
    <t>Ribeiro-Kumara et al., 2019</t>
  </si>
  <si>
    <t>ugCm-2h-1</t>
  </si>
  <si>
    <t>ugNm-2h-1</t>
  </si>
  <si>
    <t>ugN2Om-2s-1</t>
  </si>
  <si>
    <t>gCO2m-2h-1</t>
  </si>
  <si>
    <t>gCO2m-2s-1</t>
  </si>
  <si>
    <t>gCH4m-2s-1</t>
  </si>
  <si>
    <t>Das Gupta and Mackenzie, 2016</t>
  </si>
  <si>
    <t>Kim and Tanaka, 2003</t>
  </si>
  <si>
    <t>CH4</t>
  </si>
  <si>
    <t>N2O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</si>
</sst>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0000"/>
  </numFmts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1"/>
      <color rgb="FFC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/>
    <xf numFmtId="0" fontId="1" fillId="0" borderId="0" xfId="0" applyFont="1" applyFill="1"/>
    <xf numFmtId="0" fontId="2" fillId="0" borderId="0" xfId="0" applyFont="1" applyFill="1"/>
    <xf numFmtId="0" fontId="3" fillId="0" borderId="0" xfId="0" applyFont="1" applyFill="1"/>
    <xf numFmtId="1" fontId="1" fillId="0" borderId="0" xfId="0" applyNumberFormat="1" applyFont="1" applyFill="1"/>
    <xf numFmtId="165" fontId="1" fillId="0" borderId="0" xfId="0" applyNumberFormat="1" applyFont="1" applyFill="1"/>
    <xf numFmtId="11" fontId="1" fillId="0" borderId="0" xfId="0" applyNumberFormat="1" applyFont="1" applyFill="1"/>
    <xf numFmtId="164" fontId="1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763"/>
  <sheetViews>
    <sheetView tabSelected="1" zoomScale="115" zoomScaleNormal="115" workbookViewId="0">
      <pane ySplit="1" topLeftCell="A60" activePane="bottomLeft" state="frozen"/>
      <selection pane="bottomLeft" activeCell="B87" sqref="B87"/>
    </sheetView>
  </sheetViews>
  <sheetFormatPr defaultRowHeight="15" x14ac:dyDescent="0.25"/>
  <cols>
    <col min="1" max="1" width="8.85546875" style="1" customWidth="1"/>
    <col min="2" max="2" width="11.85546875" style="1" customWidth="1"/>
    <col min="3" max="3" width="16" style="1" customWidth="1"/>
    <col min="4" max="4" width="12" style="1" customWidth="1"/>
    <col min="5" max="5" width="15.7109375" style="1" customWidth="1"/>
    <col min="6" max="6" width="9.140625" style="1"/>
    <col min="7" max="7" width="15.140625" style="1" customWidth="1"/>
    <col min="8" max="8" width="10.5703125" style="1" customWidth="1"/>
    <col min="9" max="9" width="15.140625" style="1" customWidth="1"/>
    <col min="10" max="10" width="9.28515625" style="1" customWidth="1"/>
    <col min="11" max="11" width="16.42578125" style="1" customWidth="1"/>
    <col min="12" max="12" width="9.140625" style="1"/>
    <col min="13" max="13" width="10.85546875" style="1" customWidth="1"/>
    <col min="14" max="14" width="16.42578125" style="1" customWidth="1"/>
    <col min="15" max="15" width="27.28515625" style="1" customWidth="1"/>
    <col min="16" max="16384" width="9.140625" style="1"/>
  </cols>
  <sheetData>
    <row r="1" spans="1:15" x14ac:dyDescent="0.25">
      <c r="A1" s="2" t="s">
        <v>0</v>
      </c>
      <c r="B1" s="2" t="s">
        <v>1</v>
      </c>
      <c r="C1" s="2" t="s">
        <v>7</v>
      </c>
      <c r="D1" s="2" t="s">
        <v>2</v>
      </c>
      <c r="E1" s="2" t="s">
        <v>7</v>
      </c>
      <c r="F1" s="2" t="s">
        <v>3</v>
      </c>
      <c r="G1" s="2" t="s">
        <v>7</v>
      </c>
      <c r="H1" s="2" t="s">
        <v>58</v>
      </c>
      <c r="I1" s="2" t="s">
        <v>7</v>
      </c>
      <c r="J1" s="2" t="s">
        <v>59</v>
      </c>
      <c r="K1" s="2" t="s">
        <v>7</v>
      </c>
      <c r="L1" s="2" t="s">
        <v>4</v>
      </c>
      <c r="M1" s="2" t="s">
        <v>5</v>
      </c>
      <c r="N1" s="2" t="s">
        <v>6</v>
      </c>
      <c r="O1" s="2" t="s">
        <v>13</v>
      </c>
    </row>
    <row r="2" spans="1:15" x14ac:dyDescent="0.25">
      <c r="A2" s="2">
        <v>3</v>
      </c>
      <c r="B2" s="2">
        <v>87.64</v>
      </c>
      <c r="C2" s="2" t="s">
        <v>8</v>
      </c>
      <c r="D2" s="2"/>
      <c r="E2" s="2"/>
      <c r="F2" s="2"/>
      <c r="G2" s="2"/>
      <c r="H2" s="2"/>
      <c r="I2" s="2"/>
      <c r="J2" s="2"/>
      <c r="K2" s="2"/>
      <c r="L2" s="2" t="s">
        <v>9</v>
      </c>
      <c r="M2" s="2" t="s">
        <v>11</v>
      </c>
      <c r="N2" s="2" t="s">
        <v>12</v>
      </c>
      <c r="O2" s="2" t="s">
        <v>28</v>
      </c>
    </row>
    <row r="3" spans="1:15" x14ac:dyDescent="0.25">
      <c r="A3" s="2">
        <v>3</v>
      </c>
      <c r="B3" s="2">
        <v>98.23</v>
      </c>
      <c r="C3" s="2" t="s">
        <v>8</v>
      </c>
      <c r="D3" s="2"/>
      <c r="E3" s="2"/>
      <c r="F3" s="2"/>
      <c r="G3" s="2"/>
      <c r="H3" s="2"/>
      <c r="I3" s="2"/>
      <c r="J3" s="2"/>
      <c r="K3" s="2"/>
      <c r="L3" s="2" t="s">
        <v>10</v>
      </c>
      <c r="M3" s="2" t="s">
        <v>11</v>
      </c>
      <c r="N3" s="2" t="s">
        <v>12</v>
      </c>
      <c r="O3" s="2" t="s">
        <v>28</v>
      </c>
    </row>
    <row r="4" spans="1:15" x14ac:dyDescent="0.25">
      <c r="A4" s="2">
        <v>4</v>
      </c>
      <c r="B4" s="2">
        <v>166</v>
      </c>
      <c r="C4" s="2" t="s">
        <v>15</v>
      </c>
      <c r="D4" s="2">
        <v>174</v>
      </c>
      <c r="E4" s="2" t="s">
        <v>15</v>
      </c>
      <c r="F4" s="5">
        <v>0</v>
      </c>
      <c r="G4" s="2" t="s">
        <v>15</v>
      </c>
      <c r="H4" s="2"/>
      <c r="I4" s="2"/>
      <c r="J4" s="2"/>
      <c r="K4" s="2"/>
      <c r="L4" s="2" t="s">
        <v>9</v>
      </c>
      <c r="M4" s="2" t="s">
        <v>11</v>
      </c>
      <c r="N4" s="2" t="s">
        <v>14</v>
      </c>
      <c r="O4" s="2" t="s">
        <v>48</v>
      </c>
    </row>
    <row r="5" spans="1:15" x14ac:dyDescent="0.25">
      <c r="A5" s="2">
        <v>7</v>
      </c>
      <c r="B5" s="2">
        <v>76</v>
      </c>
      <c r="C5" s="2" t="s">
        <v>15</v>
      </c>
      <c r="D5" s="2">
        <v>57</v>
      </c>
      <c r="E5" s="2" t="s">
        <v>15</v>
      </c>
      <c r="F5" s="5">
        <f>B5-D5</f>
        <v>19</v>
      </c>
      <c r="G5" s="2" t="s">
        <v>15</v>
      </c>
      <c r="H5" s="2"/>
      <c r="I5" s="2"/>
      <c r="J5" s="2"/>
      <c r="K5" s="2"/>
      <c r="L5" s="2" t="s">
        <v>9</v>
      </c>
      <c r="M5" s="2" t="s">
        <v>11</v>
      </c>
      <c r="N5" s="2" t="s">
        <v>14</v>
      </c>
      <c r="O5" s="2" t="s">
        <v>48</v>
      </c>
    </row>
    <row r="6" spans="1:15" x14ac:dyDescent="0.25">
      <c r="A6" s="2">
        <v>13</v>
      </c>
      <c r="B6" s="2">
        <v>253</v>
      </c>
      <c r="C6" s="2" t="s">
        <v>15</v>
      </c>
      <c r="D6" s="2">
        <v>152</v>
      </c>
      <c r="E6" s="2" t="s">
        <v>15</v>
      </c>
      <c r="F6" s="5">
        <f>B6-D6</f>
        <v>101</v>
      </c>
      <c r="G6" s="2" t="s">
        <v>15</v>
      </c>
      <c r="H6" s="2"/>
      <c r="I6" s="2"/>
      <c r="J6" s="2"/>
      <c r="K6" s="2"/>
      <c r="L6" s="2" t="s">
        <v>9</v>
      </c>
      <c r="M6" s="2" t="s">
        <v>11</v>
      </c>
      <c r="N6" s="2" t="s">
        <v>14</v>
      </c>
      <c r="O6" s="2" t="s">
        <v>48</v>
      </c>
    </row>
    <row r="7" spans="1:15" x14ac:dyDescent="0.25">
      <c r="A7" s="2">
        <v>21</v>
      </c>
      <c r="B7" s="2">
        <v>351</v>
      </c>
      <c r="C7" s="2" t="s">
        <v>15</v>
      </c>
      <c r="D7" s="2">
        <v>246</v>
      </c>
      <c r="E7" s="2" t="s">
        <v>15</v>
      </c>
      <c r="F7" s="5">
        <f>B7-D7</f>
        <v>105</v>
      </c>
      <c r="G7" s="2" t="s">
        <v>15</v>
      </c>
      <c r="H7" s="2"/>
      <c r="I7" s="2"/>
      <c r="J7" s="2"/>
      <c r="K7" s="2"/>
      <c r="L7" s="2" t="s">
        <v>9</v>
      </c>
      <c r="M7" s="2" t="s">
        <v>11</v>
      </c>
      <c r="N7" s="2" t="s">
        <v>14</v>
      </c>
      <c r="O7" s="2" t="s">
        <v>48</v>
      </c>
    </row>
    <row r="8" spans="1:15" x14ac:dyDescent="0.25">
      <c r="A8" s="2">
        <v>38</v>
      </c>
      <c r="B8" s="2">
        <v>281</v>
      </c>
      <c r="C8" s="2" t="s">
        <v>15</v>
      </c>
      <c r="D8" s="2">
        <v>213</v>
      </c>
      <c r="E8" s="2" t="s">
        <v>15</v>
      </c>
      <c r="F8" s="5">
        <f>B8-D8</f>
        <v>68</v>
      </c>
      <c r="G8" s="2" t="s">
        <v>15</v>
      </c>
      <c r="H8" s="2"/>
      <c r="I8" s="2"/>
      <c r="J8" s="2"/>
      <c r="K8" s="2"/>
      <c r="L8" s="2" t="s">
        <v>9</v>
      </c>
      <c r="M8" s="2" t="s">
        <v>11</v>
      </c>
      <c r="N8" s="2" t="s">
        <v>14</v>
      </c>
      <c r="O8" s="2" t="s">
        <v>48</v>
      </c>
    </row>
    <row r="9" spans="1:15" x14ac:dyDescent="0.25">
      <c r="A9" s="2">
        <v>72</v>
      </c>
      <c r="B9" s="2">
        <v>289</v>
      </c>
      <c r="C9" s="2" t="s">
        <v>15</v>
      </c>
      <c r="D9" s="2">
        <v>226</v>
      </c>
      <c r="E9" s="2" t="s">
        <v>15</v>
      </c>
      <c r="F9" s="5">
        <f>B9-D9</f>
        <v>63</v>
      </c>
      <c r="G9" s="2" t="s">
        <v>15</v>
      </c>
      <c r="H9" s="2"/>
      <c r="I9" s="2"/>
      <c r="J9" s="2"/>
      <c r="K9" s="2"/>
      <c r="L9" s="2" t="s">
        <v>9</v>
      </c>
      <c r="M9" s="2" t="s">
        <v>11</v>
      </c>
      <c r="N9" s="2" t="s">
        <v>14</v>
      </c>
      <c r="O9" s="2" t="s">
        <v>48</v>
      </c>
    </row>
    <row r="10" spans="1:15" x14ac:dyDescent="0.25">
      <c r="A10" s="2">
        <v>152</v>
      </c>
      <c r="B10" s="2">
        <v>236</v>
      </c>
      <c r="C10" s="2" t="s">
        <v>15</v>
      </c>
      <c r="D10" s="2">
        <v>206</v>
      </c>
      <c r="E10" s="2" t="s">
        <v>15</v>
      </c>
      <c r="F10" s="5">
        <f>B10-D10</f>
        <v>30</v>
      </c>
      <c r="G10" s="2" t="s">
        <v>15</v>
      </c>
      <c r="H10" s="2"/>
      <c r="I10" s="2"/>
      <c r="J10" s="2"/>
      <c r="K10" s="2"/>
      <c r="L10" s="2" t="s">
        <v>9</v>
      </c>
      <c r="M10" s="2" t="s">
        <v>11</v>
      </c>
      <c r="N10" s="2" t="s">
        <v>14</v>
      </c>
      <c r="O10" s="2" t="s">
        <v>48</v>
      </c>
    </row>
    <row r="11" spans="1:15" x14ac:dyDescent="0.25">
      <c r="A11" s="2">
        <v>0</v>
      </c>
      <c r="B11" s="2">
        <v>2.17</v>
      </c>
      <c r="C11" s="2" t="s">
        <v>16</v>
      </c>
      <c r="D11" s="2"/>
      <c r="E11" s="2"/>
      <c r="F11" s="2"/>
      <c r="G11" s="2"/>
      <c r="H11" s="2">
        <v>-0.28000000000000003</v>
      </c>
      <c r="I11" s="2" t="s">
        <v>43</v>
      </c>
      <c r="J11" s="2"/>
      <c r="K11" s="2"/>
      <c r="L11" s="2" t="s">
        <v>9</v>
      </c>
      <c r="M11" s="2" t="s">
        <v>11</v>
      </c>
      <c r="N11" s="2" t="s">
        <v>14</v>
      </c>
      <c r="O11" s="2" t="s">
        <v>26</v>
      </c>
    </row>
    <row r="12" spans="1:15" x14ac:dyDescent="0.25">
      <c r="A12" s="2">
        <v>80</v>
      </c>
      <c r="B12" s="2">
        <v>2.2200000000000002</v>
      </c>
      <c r="C12" s="2" t="s">
        <v>16</v>
      </c>
      <c r="D12" s="2"/>
      <c r="E12" s="2"/>
      <c r="F12" s="2"/>
      <c r="G12" s="2"/>
      <c r="H12" s="2">
        <v>-0.48</v>
      </c>
      <c r="I12" s="2" t="s">
        <v>43</v>
      </c>
      <c r="J12" s="2"/>
      <c r="K12" s="2"/>
      <c r="L12" s="2" t="s">
        <v>9</v>
      </c>
      <c r="M12" s="2" t="s">
        <v>11</v>
      </c>
      <c r="N12" s="2" t="s">
        <v>14</v>
      </c>
      <c r="O12" s="2" t="s">
        <v>26</v>
      </c>
    </row>
    <row r="13" spans="1:15" x14ac:dyDescent="0.25">
      <c r="A13" s="2">
        <v>80</v>
      </c>
      <c r="B13" s="2">
        <v>2.37</v>
      </c>
      <c r="C13" s="2" t="s">
        <v>16</v>
      </c>
      <c r="D13" s="2"/>
      <c r="E13" s="2"/>
      <c r="F13" s="2"/>
      <c r="G13" s="2"/>
      <c r="H13" s="2">
        <v>-0.79</v>
      </c>
      <c r="I13" s="2" t="s">
        <v>43</v>
      </c>
      <c r="J13" s="2"/>
      <c r="K13" s="2"/>
      <c r="L13" s="2" t="s">
        <v>9</v>
      </c>
      <c r="M13" s="2" t="s">
        <v>11</v>
      </c>
      <c r="N13" s="2" t="s">
        <v>14</v>
      </c>
      <c r="O13" s="2" t="s">
        <v>26</v>
      </c>
    </row>
    <row r="14" spans="1:15" x14ac:dyDescent="0.25">
      <c r="A14" s="2">
        <v>2</v>
      </c>
      <c r="B14" s="2">
        <v>1.38</v>
      </c>
      <c r="C14" s="2" t="s">
        <v>16</v>
      </c>
      <c r="D14" s="2"/>
      <c r="E14" s="2"/>
      <c r="F14" s="2"/>
      <c r="G14" s="2"/>
      <c r="H14" s="2">
        <v>-0.64</v>
      </c>
      <c r="I14" s="2" t="s">
        <v>43</v>
      </c>
      <c r="J14" s="2"/>
      <c r="K14" s="2"/>
      <c r="L14" s="2" t="s">
        <v>9</v>
      </c>
      <c r="M14" s="2" t="s">
        <v>11</v>
      </c>
      <c r="N14" s="2" t="s">
        <v>14</v>
      </c>
      <c r="O14" s="2" t="s">
        <v>26</v>
      </c>
    </row>
    <row r="15" spans="1:15" x14ac:dyDescent="0.25">
      <c r="A15" s="2">
        <v>7</v>
      </c>
      <c r="B15" s="2">
        <v>2.25</v>
      </c>
      <c r="C15" s="2" t="s">
        <v>16</v>
      </c>
      <c r="D15" s="2"/>
      <c r="E15" s="2"/>
      <c r="F15" s="2"/>
      <c r="G15" s="2"/>
      <c r="H15" s="2">
        <v>-0.74</v>
      </c>
      <c r="I15" s="2" t="s">
        <v>43</v>
      </c>
      <c r="J15" s="2"/>
      <c r="K15" s="2"/>
      <c r="L15" s="2" t="s">
        <v>9</v>
      </c>
      <c r="M15" s="2" t="s">
        <v>11</v>
      </c>
      <c r="N15" s="2" t="s">
        <v>14</v>
      </c>
      <c r="O15" s="2" t="s">
        <v>26</v>
      </c>
    </row>
    <row r="16" spans="1:15" x14ac:dyDescent="0.25">
      <c r="A16" s="2">
        <v>5</v>
      </c>
      <c r="B16" s="2">
        <v>1.02</v>
      </c>
      <c r="C16" s="2" t="s">
        <v>16</v>
      </c>
      <c r="D16" s="2"/>
      <c r="E16" s="2"/>
      <c r="F16" s="2"/>
      <c r="G16" s="2"/>
      <c r="H16" s="2">
        <v>-1.32</v>
      </c>
      <c r="I16" s="2" t="s">
        <v>43</v>
      </c>
      <c r="J16" s="2"/>
      <c r="K16" s="2"/>
      <c r="L16" s="2" t="s">
        <v>9</v>
      </c>
      <c r="M16" s="2" t="s">
        <v>11</v>
      </c>
      <c r="N16" s="2" t="s">
        <v>14</v>
      </c>
      <c r="O16" s="2" t="s">
        <v>26</v>
      </c>
    </row>
    <row r="17" spans="1:15" x14ac:dyDescent="0.25">
      <c r="A17" s="2">
        <v>1</v>
      </c>
      <c r="B17" s="2">
        <f>AVERAGE(3.16,6.29,5.38,3.57)</f>
        <v>4.5999999999999996</v>
      </c>
      <c r="C17" s="2" t="s">
        <v>18</v>
      </c>
      <c r="D17" s="2"/>
      <c r="E17" s="2"/>
      <c r="F17" s="2"/>
      <c r="G17" s="2"/>
      <c r="H17" s="2"/>
      <c r="I17" s="2"/>
      <c r="J17" s="2"/>
      <c r="K17" s="2"/>
      <c r="L17" s="2" t="s">
        <v>9</v>
      </c>
      <c r="M17" s="2" t="s">
        <v>11</v>
      </c>
      <c r="N17" s="2" t="s">
        <v>14</v>
      </c>
      <c r="O17" s="3" t="s">
        <v>56</v>
      </c>
    </row>
    <row r="18" spans="1:15" x14ac:dyDescent="0.25">
      <c r="A18" s="2">
        <v>9</v>
      </c>
      <c r="B18" s="2">
        <f>AVERAGE(1.82,4.27,7.24,8.3)</f>
        <v>5.4075000000000006</v>
      </c>
      <c r="C18" s="2" t="s">
        <v>18</v>
      </c>
      <c r="D18" s="2"/>
      <c r="E18" s="2"/>
      <c r="F18" s="2"/>
      <c r="G18" s="2"/>
      <c r="H18" s="2"/>
      <c r="I18" s="2"/>
      <c r="J18" s="2"/>
      <c r="K18" s="2"/>
      <c r="L18" s="2" t="s">
        <v>9</v>
      </c>
      <c r="M18" s="2" t="s">
        <v>11</v>
      </c>
      <c r="N18" s="2" t="s">
        <v>14</v>
      </c>
      <c r="O18" s="3" t="s">
        <v>56</v>
      </c>
    </row>
    <row r="19" spans="1:15" x14ac:dyDescent="0.25">
      <c r="A19" s="2">
        <v>72</v>
      </c>
      <c r="B19" s="2">
        <f>AVERAGE(3.24,9.23,9.4,7.39)</f>
        <v>7.3150000000000004</v>
      </c>
      <c r="C19" s="2" t="s">
        <v>18</v>
      </c>
      <c r="D19" s="2"/>
      <c r="E19" s="2"/>
      <c r="F19" s="2"/>
      <c r="G19" s="2"/>
      <c r="H19" s="2"/>
      <c r="I19" s="2"/>
      <c r="J19" s="2"/>
      <c r="K19" s="2"/>
      <c r="L19" s="2" t="s">
        <v>9</v>
      </c>
      <c r="M19" s="2" t="s">
        <v>11</v>
      </c>
      <c r="N19" s="2" t="s">
        <v>14</v>
      </c>
      <c r="O19" s="3" t="s">
        <v>56</v>
      </c>
    </row>
    <row r="20" spans="1:15" x14ac:dyDescent="0.25">
      <c r="A20" s="2">
        <v>154</v>
      </c>
      <c r="B20" s="2">
        <v>671.99681478548496</v>
      </c>
      <c r="C20" s="2" t="s">
        <v>15</v>
      </c>
      <c r="D20" s="2">
        <v>169.034209643449</v>
      </c>
      <c r="E20" s="2" t="s">
        <v>15</v>
      </c>
      <c r="F20" s="2">
        <v>502.96260514203601</v>
      </c>
      <c r="G20" s="2" t="s">
        <v>15</v>
      </c>
      <c r="H20" s="2"/>
      <c r="I20" s="2"/>
      <c r="J20" s="2"/>
      <c r="K20" s="2"/>
      <c r="L20" s="2" t="s">
        <v>9</v>
      </c>
      <c r="M20" s="2" t="s">
        <v>11</v>
      </c>
      <c r="N20" s="2" t="s">
        <v>14</v>
      </c>
      <c r="O20" s="3" t="s">
        <v>27</v>
      </c>
    </row>
    <row r="21" spans="1:15" x14ac:dyDescent="0.25">
      <c r="A21" s="2">
        <v>74</v>
      </c>
      <c r="B21" s="2">
        <v>494.02423820317802</v>
      </c>
      <c r="C21" s="2" t="s">
        <v>15</v>
      </c>
      <c r="D21" s="2">
        <v>203.938555957907</v>
      </c>
      <c r="E21" s="2" t="s">
        <v>15</v>
      </c>
      <c r="F21" s="2">
        <v>290.08568224527102</v>
      </c>
      <c r="G21" s="2" t="s">
        <v>15</v>
      </c>
      <c r="H21" s="2"/>
      <c r="I21" s="2"/>
      <c r="J21" s="2"/>
      <c r="K21" s="2"/>
      <c r="L21" s="2" t="s">
        <v>9</v>
      </c>
      <c r="M21" s="2" t="s">
        <v>11</v>
      </c>
      <c r="N21" s="2" t="s">
        <v>14</v>
      </c>
      <c r="O21" s="3" t="s">
        <v>27</v>
      </c>
    </row>
    <row r="22" spans="1:15" x14ac:dyDescent="0.25">
      <c r="A22" s="2">
        <v>40</v>
      </c>
      <c r="B22" s="2">
        <v>584.70593262099305</v>
      </c>
      <c r="C22" s="2" t="s">
        <v>15</v>
      </c>
      <c r="D22" s="2">
        <v>192.81691879491601</v>
      </c>
      <c r="E22" s="2" t="s">
        <v>15</v>
      </c>
      <c r="F22" s="2">
        <v>391.88901382607798</v>
      </c>
      <c r="G22" s="2" t="s">
        <v>15</v>
      </c>
      <c r="H22" s="2"/>
      <c r="I22" s="2"/>
      <c r="J22" s="2"/>
      <c r="K22" s="2"/>
      <c r="L22" s="2" t="s">
        <v>9</v>
      </c>
      <c r="M22" s="2" t="s">
        <v>11</v>
      </c>
      <c r="N22" s="2" t="s">
        <v>14</v>
      </c>
      <c r="O22" s="3" t="s">
        <v>27</v>
      </c>
    </row>
    <row r="23" spans="1:15" x14ac:dyDescent="0.25">
      <c r="A23" s="2">
        <v>23</v>
      </c>
      <c r="B23" s="2">
        <v>577.41823867143398</v>
      </c>
      <c r="C23" s="2" t="s">
        <v>15</v>
      </c>
      <c r="D23" s="2">
        <v>204.33433351765399</v>
      </c>
      <c r="E23" s="2" t="s">
        <v>15</v>
      </c>
      <c r="F23" s="2">
        <v>373.08390515377999</v>
      </c>
      <c r="G23" s="2" t="s">
        <v>15</v>
      </c>
      <c r="H23" s="2"/>
      <c r="I23" s="2"/>
      <c r="J23" s="2"/>
      <c r="K23" s="2"/>
      <c r="L23" s="2" t="s">
        <v>9</v>
      </c>
      <c r="M23" s="2" t="s">
        <v>11</v>
      </c>
      <c r="N23" s="2" t="s">
        <v>14</v>
      </c>
      <c r="O23" s="3" t="s">
        <v>27</v>
      </c>
    </row>
    <row r="24" spans="1:15" x14ac:dyDescent="0.25">
      <c r="A24" s="2">
        <v>15</v>
      </c>
      <c r="B24" s="2">
        <v>441.95578555372299</v>
      </c>
      <c r="C24" s="2" t="s">
        <v>15</v>
      </c>
      <c r="D24" s="2">
        <v>211.29491359465499</v>
      </c>
      <c r="E24" s="2" t="s">
        <v>15</v>
      </c>
      <c r="F24" s="2">
        <v>230.660871959068</v>
      </c>
      <c r="G24" s="2" t="s">
        <v>15</v>
      </c>
      <c r="H24" s="2"/>
      <c r="I24" s="2"/>
      <c r="J24" s="2"/>
      <c r="K24" s="2"/>
      <c r="L24" s="2" t="s">
        <v>9</v>
      </c>
      <c r="M24" s="2" t="s">
        <v>11</v>
      </c>
      <c r="N24" s="2" t="s">
        <v>14</v>
      </c>
      <c r="O24" s="3" t="s">
        <v>27</v>
      </c>
    </row>
    <row r="25" spans="1:15" x14ac:dyDescent="0.25">
      <c r="A25" s="2">
        <v>6</v>
      </c>
      <c r="B25" s="2">
        <v>445.15624733724599</v>
      </c>
      <c r="C25" s="2" t="s">
        <v>15</v>
      </c>
      <c r="D25" s="2"/>
      <c r="E25" s="2"/>
      <c r="F25" s="2"/>
      <c r="G25" s="2"/>
      <c r="H25" s="2"/>
      <c r="I25" s="2"/>
      <c r="J25" s="2"/>
      <c r="K25" s="2"/>
      <c r="L25" s="2" t="s">
        <v>9</v>
      </c>
      <c r="M25" s="2" t="s">
        <v>11</v>
      </c>
      <c r="N25" s="2" t="s">
        <v>14</v>
      </c>
      <c r="O25" s="3" t="s">
        <v>27</v>
      </c>
    </row>
    <row r="26" spans="1:15" x14ac:dyDescent="0.25">
      <c r="A26" s="2">
        <v>0</v>
      </c>
      <c r="B26" s="2">
        <v>0.89</v>
      </c>
      <c r="C26" s="2" t="s">
        <v>19</v>
      </c>
      <c r="D26" s="2"/>
      <c r="E26" s="2"/>
      <c r="F26" s="2"/>
      <c r="G26" s="2"/>
      <c r="H26" s="2"/>
      <c r="I26" s="2"/>
      <c r="J26" s="2"/>
      <c r="K26" s="2"/>
      <c r="L26" s="2" t="s">
        <v>10</v>
      </c>
      <c r="M26" s="2" t="s">
        <v>11</v>
      </c>
      <c r="N26" s="2" t="s">
        <v>20</v>
      </c>
      <c r="O26" s="3" t="s">
        <v>37</v>
      </c>
    </row>
    <row r="27" spans="1:15" x14ac:dyDescent="0.25">
      <c r="A27" s="2">
        <v>100</v>
      </c>
      <c r="B27" s="2">
        <v>0.81</v>
      </c>
      <c r="C27" s="2" t="s">
        <v>19</v>
      </c>
      <c r="D27" s="2"/>
      <c r="E27" s="2"/>
      <c r="F27" s="2"/>
      <c r="G27" s="2"/>
      <c r="H27" s="2"/>
      <c r="I27" s="2"/>
      <c r="J27" s="2"/>
      <c r="K27" s="2"/>
      <c r="L27" s="2" t="s">
        <v>42</v>
      </c>
      <c r="M27" s="2" t="s">
        <v>11</v>
      </c>
      <c r="N27" s="2" t="s">
        <v>20</v>
      </c>
      <c r="O27" s="3" t="s">
        <v>37</v>
      </c>
    </row>
    <row r="28" spans="1:15" x14ac:dyDescent="0.25">
      <c r="A28" s="2">
        <v>5</v>
      </c>
      <c r="B28" s="2">
        <v>3.22</v>
      </c>
      <c r="C28" s="2" t="s">
        <v>19</v>
      </c>
      <c r="D28" s="2"/>
      <c r="E28" s="2"/>
      <c r="F28" s="2"/>
      <c r="G28" s="2"/>
      <c r="H28" s="2"/>
      <c r="I28" s="2"/>
      <c r="J28" s="2"/>
      <c r="K28" s="2"/>
      <c r="L28" s="2" t="s">
        <v>10</v>
      </c>
      <c r="M28" s="2" t="s">
        <v>11</v>
      </c>
      <c r="N28" s="2" t="s">
        <v>20</v>
      </c>
      <c r="O28" s="3" t="s">
        <v>38</v>
      </c>
    </row>
    <row r="29" spans="1:15" x14ac:dyDescent="0.25">
      <c r="A29" s="2">
        <v>5</v>
      </c>
      <c r="B29" s="2">
        <v>2.92</v>
      </c>
      <c r="C29" s="2" t="s">
        <v>19</v>
      </c>
      <c r="D29" s="2"/>
      <c r="E29" s="2"/>
      <c r="F29" s="2"/>
      <c r="G29" s="2"/>
      <c r="H29" s="2"/>
      <c r="I29" s="2"/>
      <c r="J29" s="2"/>
      <c r="K29" s="2"/>
      <c r="L29" s="2" t="s">
        <v>9</v>
      </c>
      <c r="M29" s="2" t="s">
        <v>11</v>
      </c>
      <c r="N29" s="2" t="s">
        <v>20</v>
      </c>
      <c r="O29" s="3" t="s">
        <v>38</v>
      </c>
    </row>
    <row r="30" spans="1:15" x14ac:dyDescent="0.25">
      <c r="A30" s="2">
        <v>100</v>
      </c>
      <c r="B30" s="2">
        <v>4.0599999999999996</v>
      </c>
      <c r="C30" s="2" t="s">
        <v>19</v>
      </c>
      <c r="D30" s="2"/>
      <c r="E30" s="2"/>
      <c r="F30" s="2"/>
      <c r="G30" s="2"/>
      <c r="H30" s="2"/>
      <c r="I30" s="2"/>
      <c r="J30" s="2"/>
      <c r="K30" s="2"/>
      <c r="L30" s="2" t="s">
        <v>42</v>
      </c>
      <c r="M30" s="2" t="s">
        <v>11</v>
      </c>
      <c r="N30" s="2" t="s">
        <v>20</v>
      </c>
      <c r="O30" s="3" t="s">
        <v>38</v>
      </c>
    </row>
    <row r="31" spans="1:15" x14ac:dyDescent="0.25">
      <c r="A31" s="2">
        <v>6</v>
      </c>
      <c r="B31" s="2">
        <v>4.3099999999999996</v>
      </c>
      <c r="C31" s="2" t="s">
        <v>19</v>
      </c>
      <c r="D31" s="2">
        <v>3.04</v>
      </c>
      <c r="E31" s="2" t="s">
        <v>19</v>
      </c>
      <c r="F31" s="2">
        <v>1.26</v>
      </c>
      <c r="G31" s="2" t="s">
        <v>19</v>
      </c>
      <c r="H31" s="2"/>
      <c r="I31" s="2"/>
      <c r="J31" s="2"/>
      <c r="K31" s="2"/>
      <c r="L31" s="2" t="s">
        <v>10</v>
      </c>
      <c r="M31" s="2" t="s">
        <v>11</v>
      </c>
      <c r="N31" s="2" t="s">
        <v>20</v>
      </c>
      <c r="O31" s="3" t="s">
        <v>36</v>
      </c>
    </row>
    <row r="32" spans="1:15" x14ac:dyDescent="0.25">
      <c r="A32" s="2">
        <v>6</v>
      </c>
      <c r="B32" s="2">
        <v>3.79</v>
      </c>
      <c r="C32" s="2" t="s">
        <v>19</v>
      </c>
      <c r="D32" s="2">
        <v>3.05</v>
      </c>
      <c r="E32" s="2" t="s">
        <v>19</v>
      </c>
      <c r="F32" s="2">
        <v>0.74</v>
      </c>
      <c r="G32" s="2" t="s">
        <v>19</v>
      </c>
      <c r="H32" s="2"/>
      <c r="I32" s="2"/>
      <c r="J32" s="2"/>
      <c r="K32" s="2"/>
      <c r="L32" s="2" t="s">
        <v>9</v>
      </c>
      <c r="M32" s="2" t="s">
        <v>11</v>
      </c>
      <c r="N32" s="2" t="s">
        <v>20</v>
      </c>
      <c r="O32" s="3" t="s">
        <v>36</v>
      </c>
    </row>
    <row r="33" spans="1:15" x14ac:dyDescent="0.25">
      <c r="A33" s="2">
        <v>100</v>
      </c>
      <c r="B33" s="2">
        <v>5.29</v>
      </c>
      <c r="C33" s="2" t="s">
        <v>19</v>
      </c>
      <c r="D33" s="2">
        <v>3.93</v>
      </c>
      <c r="E33" s="2" t="s">
        <v>19</v>
      </c>
      <c r="F33" s="2">
        <v>1.36</v>
      </c>
      <c r="G33" s="2" t="s">
        <v>19</v>
      </c>
      <c r="H33" s="2"/>
      <c r="I33" s="2"/>
      <c r="J33" s="2"/>
      <c r="K33" s="2"/>
      <c r="L33" s="2" t="s">
        <v>42</v>
      </c>
      <c r="M33" s="2" t="s">
        <v>11</v>
      </c>
      <c r="N33" s="2" t="s">
        <v>20</v>
      </c>
      <c r="O33" s="3" t="s">
        <v>36</v>
      </c>
    </row>
    <row r="34" spans="1:15" x14ac:dyDescent="0.25">
      <c r="A34" s="2">
        <v>100</v>
      </c>
      <c r="B34" s="2">
        <v>4</v>
      </c>
      <c r="C34" s="2" t="s">
        <v>21</v>
      </c>
      <c r="D34" s="2"/>
      <c r="E34" s="2"/>
      <c r="F34" s="2"/>
      <c r="G34" s="2"/>
      <c r="H34" s="2">
        <v>-85</v>
      </c>
      <c r="I34" s="2" t="s">
        <v>44</v>
      </c>
      <c r="J34" s="2">
        <v>1</v>
      </c>
      <c r="K34" s="2" t="s">
        <v>47</v>
      </c>
      <c r="L34" s="2" t="s">
        <v>9</v>
      </c>
      <c r="M34" s="2" t="s">
        <v>17</v>
      </c>
      <c r="N34" s="2" t="s">
        <v>12</v>
      </c>
      <c r="O34" s="3" t="s">
        <v>57</v>
      </c>
    </row>
    <row r="35" spans="1:15" x14ac:dyDescent="0.25">
      <c r="A35" s="2">
        <v>2</v>
      </c>
      <c r="B35" s="2">
        <v>2.9</v>
      </c>
      <c r="C35" s="2" t="s">
        <v>21</v>
      </c>
      <c r="D35" s="2"/>
      <c r="E35" s="2"/>
      <c r="F35" s="2"/>
      <c r="G35" s="2"/>
      <c r="H35" s="2">
        <v>-79</v>
      </c>
      <c r="I35" s="2" t="s">
        <v>44</v>
      </c>
      <c r="J35" s="2">
        <v>0.9</v>
      </c>
      <c r="K35" s="2" t="s">
        <v>47</v>
      </c>
      <c r="L35" s="2" t="s">
        <v>9</v>
      </c>
      <c r="M35" s="2" t="s">
        <v>17</v>
      </c>
      <c r="N35" s="2" t="s">
        <v>12</v>
      </c>
      <c r="O35" s="3" t="s">
        <v>57</v>
      </c>
    </row>
    <row r="36" spans="1:15" x14ac:dyDescent="0.25">
      <c r="A36" s="2">
        <v>100</v>
      </c>
      <c r="B36" s="2">
        <v>0.9</v>
      </c>
      <c r="C36" s="2" t="s">
        <v>21</v>
      </c>
      <c r="D36" s="2"/>
      <c r="E36" s="2"/>
      <c r="F36" s="2"/>
      <c r="G36" s="2"/>
      <c r="H36" s="2">
        <v>-134</v>
      </c>
      <c r="I36" s="2" t="s">
        <v>44</v>
      </c>
      <c r="J36" s="2">
        <v>0.8</v>
      </c>
      <c r="K36" s="2" t="s">
        <v>47</v>
      </c>
      <c r="L36" s="2" t="s">
        <v>9</v>
      </c>
      <c r="M36" s="2" t="s">
        <v>17</v>
      </c>
      <c r="N36" s="2" t="s">
        <v>12</v>
      </c>
      <c r="O36" s="3" t="s">
        <v>57</v>
      </c>
    </row>
    <row r="37" spans="1:15" x14ac:dyDescent="0.25">
      <c r="A37" s="2">
        <v>0</v>
      </c>
      <c r="B37" s="2">
        <v>0.7</v>
      </c>
      <c r="C37" s="2" t="s">
        <v>21</v>
      </c>
      <c r="D37" s="2"/>
      <c r="E37" s="2"/>
      <c r="F37" s="2"/>
      <c r="G37" s="2"/>
      <c r="H37" s="2">
        <v>-103</v>
      </c>
      <c r="I37" s="2" t="s">
        <v>44</v>
      </c>
      <c r="J37" s="2">
        <v>0.5</v>
      </c>
      <c r="K37" s="2" t="s">
        <v>47</v>
      </c>
      <c r="L37" s="2" t="s">
        <v>9</v>
      </c>
      <c r="M37" s="2" t="s">
        <v>17</v>
      </c>
      <c r="N37" s="2" t="s">
        <v>12</v>
      </c>
      <c r="O37" s="3" t="s">
        <v>57</v>
      </c>
    </row>
    <row r="38" spans="1:15" x14ac:dyDescent="0.25">
      <c r="A38" s="2">
        <v>100</v>
      </c>
      <c r="B38" s="2">
        <v>0.9</v>
      </c>
      <c r="C38" s="2" t="s">
        <v>21</v>
      </c>
      <c r="D38" s="2"/>
      <c r="E38" s="2"/>
      <c r="F38" s="2"/>
      <c r="G38" s="2"/>
      <c r="H38" s="2">
        <v>-134</v>
      </c>
      <c r="I38" s="2" t="s">
        <v>44</v>
      </c>
      <c r="J38" s="2">
        <v>0.8</v>
      </c>
      <c r="K38" s="2" t="s">
        <v>47</v>
      </c>
      <c r="L38" s="2" t="s">
        <v>9</v>
      </c>
      <c r="M38" s="2" t="s">
        <v>17</v>
      </c>
      <c r="N38" s="2" t="s">
        <v>12</v>
      </c>
      <c r="O38" s="3" t="s">
        <v>57</v>
      </c>
    </row>
    <row r="39" spans="1:15" x14ac:dyDescent="0.25">
      <c r="A39" s="2">
        <v>1</v>
      </c>
      <c r="B39" s="2">
        <v>0.6</v>
      </c>
      <c r="C39" s="2" t="s">
        <v>21</v>
      </c>
      <c r="D39" s="2"/>
      <c r="E39" s="2"/>
      <c r="F39" s="2"/>
      <c r="G39" s="2"/>
      <c r="H39" s="2">
        <v>-37</v>
      </c>
      <c r="I39" s="2" t="s">
        <v>44</v>
      </c>
      <c r="J39" s="2"/>
      <c r="K39" s="2"/>
      <c r="L39" s="2" t="s">
        <v>9</v>
      </c>
      <c r="M39" s="2" t="s">
        <v>17</v>
      </c>
      <c r="N39" s="2" t="s">
        <v>12</v>
      </c>
      <c r="O39" s="3" t="s">
        <v>57</v>
      </c>
    </row>
    <row r="40" spans="1:15" x14ac:dyDescent="0.25">
      <c r="A40" s="2">
        <v>2</v>
      </c>
      <c r="B40" s="2">
        <f>AVERAGE(0.053,0.042)</f>
        <v>4.7500000000000001E-2</v>
      </c>
      <c r="C40" s="2" t="s">
        <v>22</v>
      </c>
      <c r="D40" s="2"/>
      <c r="E40" s="2"/>
      <c r="F40" s="2"/>
      <c r="G40" s="2"/>
      <c r="H40" s="2"/>
      <c r="I40" s="2"/>
      <c r="J40" s="2"/>
      <c r="K40" s="2"/>
      <c r="L40" s="2" t="s">
        <v>10</v>
      </c>
      <c r="M40" s="2" t="s">
        <v>11</v>
      </c>
      <c r="N40" s="2" t="s">
        <v>23</v>
      </c>
      <c r="O40" s="3" t="s">
        <v>41</v>
      </c>
    </row>
    <row r="41" spans="1:15" x14ac:dyDescent="0.25">
      <c r="A41" s="2">
        <v>42</v>
      </c>
      <c r="B41" s="2">
        <f>AVERAGE(0.126,0.123)</f>
        <v>0.1245</v>
      </c>
      <c r="C41" s="2" t="s">
        <v>22</v>
      </c>
      <c r="D41" s="2"/>
      <c r="E41" s="2"/>
      <c r="F41" s="2"/>
      <c r="G41" s="2"/>
      <c r="H41" s="2"/>
      <c r="I41" s="2"/>
      <c r="J41" s="2"/>
      <c r="K41" s="2"/>
      <c r="L41" s="2" t="s">
        <v>10</v>
      </c>
      <c r="M41" s="2" t="s">
        <v>11</v>
      </c>
      <c r="N41" s="2" t="s">
        <v>23</v>
      </c>
      <c r="O41" s="3" t="s">
        <v>41</v>
      </c>
    </row>
    <row r="42" spans="1:15" x14ac:dyDescent="0.25">
      <c r="A42" s="2">
        <v>60</v>
      </c>
      <c r="B42" s="2">
        <f>AVERAGE(0.148,0.141)</f>
        <v>0.14449999999999999</v>
      </c>
      <c r="C42" s="2" t="s">
        <v>22</v>
      </c>
      <c r="D42" s="2"/>
      <c r="E42" s="2"/>
      <c r="F42" s="2"/>
      <c r="G42" s="2"/>
      <c r="H42" s="2"/>
      <c r="I42" s="2"/>
      <c r="J42" s="2"/>
      <c r="K42" s="2"/>
      <c r="L42" s="2" t="s">
        <v>10</v>
      </c>
      <c r="M42" s="2" t="s">
        <v>11</v>
      </c>
      <c r="N42" s="2" t="s">
        <v>23</v>
      </c>
      <c r="O42" s="3" t="s">
        <v>41</v>
      </c>
    </row>
    <row r="43" spans="1:15" x14ac:dyDescent="0.25">
      <c r="A43" s="2">
        <v>152</v>
      </c>
      <c r="B43" s="2">
        <f>AVERAGE(0.161,0.131)</f>
        <v>0.14600000000000002</v>
      </c>
      <c r="C43" s="2" t="s">
        <v>22</v>
      </c>
      <c r="D43" s="2"/>
      <c r="E43" s="2"/>
      <c r="F43" s="2"/>
      <c r="G43" s="2"/>
      <c r="H43" s="2"/>
      <c r="I43" s="2"/>
      <c r="J43" s="2"/>
      <c r="K43" s="2"/>
      <c r="L43" s="2" t="s">
        <v>10</v>
      </c>
      <c r="M43" s="2" t="s">
        <v>11</v>
      </c>
      <c r="N43" s="2" t="s">
        <v>23</v>
      </c>
      <c r="O43" s="3" t="s">
        <v>41</v>
      </c>
    </row>
    <row r="44" spans="1:15" x14ac:dyDescent="0.25">
      <c r="A44" s="2">
        <v>0</v>
      </c>
      <c r="B44" s="2">
        <v>4.8099999999999996</v>
      </c>
      <c r="C44" s="2" t="s">
        <v>19</v>
      </c>
      <c r="D44" s="2"/>
      <c r="E44" s="2"/>
      <c r="F44" s="2"/>
      <c r="G44" s="2"/>
      <c r="H44" s="2">
        <v>-1.49</v>
      </c>
      <c r="I44" s="2" t="s">
        <v>46</v>
      </c>
      <c r="J44" s="2"/>
      <c r="K44" s="2"/>
      <c r="L44" s="2" t="s">
        <v>9</v>
      </c>
      <c r="M44" s="2" t="s">
        <v>11</v>
      </c>
      <c r="N44" s="2" t="s">
        <v>23</v>
      </c>
      <c r="O44" s="3" t="s">
        <v>32</v>
      </c>
    </row>
    <row r="45" spans="1:15" x14ac:dyDescent="0.25">
      <c r="A45" s="2">
        <v>1</v>
      </c>
      <c r="B45" s="2">
        <v>3.12</v>
      </c>
      <c r="C45" s="2" t="s">
        <v>19</v>
      </c>
      <c r="D45" s="2"/>
      <c r="E45" s="2"/>
      <c r="F45" s="2"/>
      <c r="G45" s="2"/>
      <c r="H45" s="2">
        <v>-2.65</v>
      </c>
      <c r="I45" s="2" t="s">
        <v>46</v>
      </c>
      <c r="J45" s="2"/>
      <c r="K45" s="2"/>
      <c r="L45" s="2" t="s">
        <v>9</v>
      </c>
      <c r="M45" s="2" t="s">
        <v>11</v>
      </c>
      <c r="N45" s="2" t="s">
        <v>23</v>
      </c>
      <c r="O45" s="3" t="s">
        <v>32</v>
      </c>
    </row>
    <row r="46" spans="1:15" x14ac:dyDescent="0.25">
      <c r="A46" s="2">
        <v>2</v>
      </c>
      <c r="B46" s="2">
        <v>2.79</v>
      </c>
      <c r="C46" s="2" t="s">
        <v>19</v>
      </c>
      <c r="D46" s="2"/>
      <c r="E46" s="2"/>
      <c r="F46" s="2"/>
      <c r="G46" s="2"/>
      <c r="H46" s="2">
        <v>-1.65</v>
      </c>
      <c r="I46" s="2" t="s">
        <v>46</v>
      </c>
      <c r="J46" s="2"/>
      <c r="K46" s="2"/>
      <c r="L46" s="2" t="s">
        <v>9</v>
      </c>
      <c r="M46" s="2" t="s">
        <v>11</v>
      </c>
      <c r="N46" s="2" t="s">
        <v>23</v>
      </c>
      <c r="O46" s="3" t="s">
        <v>32</v>
      </c>
    </row>
    <row r="47" spans="1:15" x14ac:dyDescent="0.25">
      <c r="A47" s="2">
        <v>3</v>
      </c>
      <c r="B47" s="2">
        <v>3.21</v>
      </c>
      <c r="C47" s="2" t="s">
        <v>19</v>
      </c>
      <c r="D47" s="2"/>
      <c r="E47" s="2"/>
      <c r="F47" s="2"/>
      <c r="G47" s="2"/>
      <c r="H47" s="2">
        <v>-1.61</v>
      </c>
      <c r="I47" s="2" t="s">
        <v>46</v>
      </c>
      <c r="J47" s="2"/>
      <c r="K47" s="2"/>
      <c r="L47" s="2" t="s">
        <v>9</v>
      </c>
      <c r="M47" s="2" t="s">
        <v>11</v>
      </c>
      <c r="N47" s="2" t="s">
        <v>23</v>
      </c>
      <c r="O47" s="3" t="s">
        <v>32</v>
      </c>
    </row>
    <row r="48" spans="1:15" x14ac:dyDescent="0.25">
      <c r="A48" s="2">
        <v>100</v>
      </c>
      <c r="B48" s="2">
        <v>5.08</v>
      </c>
      <c r="C48" s="2" t="s">
        <v>19</v>
      </c>
      <c r="D48" s="2"/>
      <c r="E48" s="2"/>
      <c r="F48" s="2"/>
      <c r="G48" s="2"/>
      <c r="H48" s="2">
        <v>-1.47</v>
      </c>
      <c r="I48" s="2" t="s">
        <v>46</v>
      </c>
      <c r="J48" s="2"/>
      <c r="K48" s="2"/>
      <c r="L48" s="2" t="s">
        <v>42</v>
      </c>
      <c r="M48" s="2" t="s">
        <v>11</v>
      </c>
      <c r="N48" s="2" t="s">
        <v>23</v>
      </c>
      <c r="O48" s="3" t="s">
        <v>32</v>
      </c>
    </row>
    <row r="49" spans="1:15" x14ac:dyDescent="0.25">
      <c r="A49" s="2">
        <v>100</v>
      </c>
      <c r="B49" s="2">
        <v>5.99</v>
      </c>
      <c r="C49" s="2" t="s">
        <v>19</v>
      </c>
      <c r="D49" s="2"/>
      <c r="E49" s="2"/>
      <c r="F49" s="2"/>
      <c r="G49" s="2"/>
      <c r="H49" s="2">
        <v>-2.65</v>
      </c>
      <c r="I49" s="2" t="s">
        <v>46</v>
      </c>
      <c r="J49" s="2"/>
      <c r="K49" s="2"/>
      <c r="L49" s="2" t="s">
        <v>42</v>
      </c>
      <c r="M49" s="2" t="s">
        <v>11</v>
      </c>
      <c r="N49" s="2" t="s">
        <v>23</v>
      </c>
      <c r="O49" s="3" t="s">
        <v>32</v>
      </c>
    </row>
    <row r="50" spans="1:15" x14ac:dyDescent="0.25">
      <c r="A50" s="2">
        <v>100</v>
      </c>
      <c r="B50" s="2">
        <v>4.12</v>
      </c>
      <c r="C50" s="2" t="s">
        <v>19</v>
      </c>
      <c r="D50" s="2"/>
      <c r="E50" s="2"/>
      <c r="F50" s="2"/>
      <c r="G50" s="2"/>
      <c r="H50" s="2">
        <v>-2.2999999999999998</v>
      </c>
      <c r="I50" s="2" t="s">
        <v>46</v>
      </c>
      <c r="J50" s="2"/>
      <c r="K50" s="2"/>
      <c r="L50" s="2" t="s">
        <v>42</v>
      </c>
      <c r="M50" s="2" t="s">
        <v>11</v>
      </c>
      <c r="N50" s="2" t="s">
        <v>23</v>
      </c>
      <c r="O50" s="3" t="s">
        <v>32</v>
      </c>
    </row>
    <row r="51" spans="1:15" x14ac:dyDescent="0.25">
      <c r="A51" s="2">
        <v>100</v>
      </c>
      <c r="B51" s="2">
        <v>3.81</v>
      </c>
      <c r="C51" s="2" t="s">
        <v>19</v>
      </c>
      <c r="D51" s="2"/>
      <c r="E51" s="2"/>
      <c r="F51" s="2"/>
      <c r="G51" s="2"/>
      <c r="H51" s="2">
        <v>-2.11</v>
      </c>
      <c r="I51" s="2" t="s">
        <v>46</v>
      </c>
      <c r="J51" s="2"/>
      <c r="K51" s="2"/>
      <c r="L51" s="2" t="s">
        <v>42</v>
      </c>
      <c r="M51" s="2" t="s">
        <v>11</v>
      </c>
      <c r="N51" s="2" t="s">
        <v>23</v>
      </c>
      <c r="O51" s="3" t="s">
        <v>32</v>
      </c>
    </row>
    <row r="52" spans="1:15" x14ac:dyDescent="0.25">
      <c r="A52" s="2">
        <v>6</v>
      </c>
      <c r="B52" s="2">
        <v>47</v>
      </c>
      <c r="C52" s="2" t="s">
        <v>8</v>
      </c>
      <c r="D52" s="2"/>
      <c r="E52" s="2"/>
      <c r="F52" s="2"/>
      <c r="G52" s="2"/>
      <c r="H52" s="2">
        <v>-91</v>
      </c>
      <c r="I52" s="2" t="s">
        <v>50</v>
      </c>
      <c r="J52" s="2">
        <v>0</v>
      </c>
      <c r="K52" s="2" t="s">
        <v>51</v>
      </c>
      <c r="L52" s="2" t="s">
        <v>9</v>
      </c>
      <c r="M52" s="2" t="s">
        <v>17</v>
      </c>
      <c r="N52" s="2" t="s">
        <v>24</v>
      </c>
      <c r="O52" s="3" t="s">
        <v>29</v>
      </c>
    </row>
    <row r="53" spans="1:15" x14ac:dyDescent="0.25">
      <c r="A53" s="2">
        <v>6</v>
      </c>
      <c r="B53" s="2">
        <v>78</v>
      </c>
      <c r="C53" s="2" t="s">
        <v>8</v>
      </c>
      <c r="D53" s="2"/>
      <c r="E53" s="2"/>
      <c r="F53" s="2"/>
      <c r="G53" s="2"/>
      <c r="H53" s="2">
        <v>-65</v>
      </c>
      <c r="I53" s="2" t="s">
        <v>50</v>
      </c>
      <c r="J53" s="2">
        <v>0</v>
      </c>
      <c r="K53" s="2" t="s">
        <v>51</v>
      </c>
      <c r="L53" s="2" t="s">
        <v>9</v>
      </c>
      <c r="M53" s="2" t="s">
        <v>17</v>
      </c>
      <c r="N53" s="2" t="s">
        <v>24</v>
      </c>
      <c r="O53" s="3" t="s">
        <v>29</v>
      </c>
    </row>
    <row r="54" spans="1:15" x14ac:dyDescent="0.25">
      <c r="A54" s="2">
        <v>11</v>
      </c>
      <c r="B54" s="2">
        <v>128</v>
      </c>
      <c r="C54" s="2" t="s">
        <v>8</v>
      </c>
      <c r="D54" s="2"/>
      <c r="E54" s="2"/>
      <c r="F54" s="2"/>
      <c r="G54" s="2"/>
      <c r="H54" s="2">
        <v>-48</v>
      </c>
      <c r="I54" s="2" t="s">
        <v>50</v>
      </c>
      <c r="J54" s="2">
        <v>3.6</v>
      </c>
      <c r="K54" s="2" t="s">
        <v>51</v>
      </c>
      <c r="L54" s="2" t="s">
        <v>10</v>
      </c>
      <c r="M54" s="2" t="s">
        <v>17</v>
      </c>
      <c r="N54" s="2" t="s">
        <v>24</v>
      </c>
      <c r="O54" s="3" t="s">
        <v>29</v>
      </c>
    </row>
    <row r="55" spans="1:15" x14ac:dyDescent="0.25">
      <c r="A55" s="2">
        <v>90</v>
      </c>
      <c r="B55" s="2">
        <v>90</v>
      </c>
      <c r="C55" s="2" t="s">
        <v>8</v>
      </c>
      <c r="D55" s="2"/>
      <c r="E55" s="2"/>
      <c r="F55" s="2"/>
      <c r="G55" s="2"/>
      <c r="H55" s="2">
        <v>-52</v>
      </c>
      <c r="I55" s="2" t="s">
        <v>50</v>
      </c>
      <c r="J55" s="2">
        <v>0.2</v>
      </c>
      <c r="K55" s="2" t="s">
        <v>51</v>
      </c>
      <c r="L55" s="2" t="s">
        <v>42</v>
      </c>
      <c r="M55" s="2" t="s">
        <v>17</v>
      </c>
      <c r="N55" s="2" t="s">
        <v>24</v>
      </c>
      <c r="O55" s="3" t="s">
        <v>29</v>
      </c>
    </row>
    <row r="56" spans="1:15" x14ac:dyDescent="0.25">
      <c r="A56" s="2">
        <v>80</v>
      </c>
      <c r="B56" s="2">
        <v>0.86</v>
      </c>
      <c r="C56" s="2" t="s">
        <v>16</v>
      </c>
      <c r="D56" s="2"/>
      <c r="E56" s="2"/>
      <c r="F56" s="2"/>
      <c r="G56" s="2"/>
      <c r="H56" s="2"/>
      <c r="I56" s="2"/>
      <c r="J56" s="2"/>
      <c r="K56" s="2"/>
      <c r="L56" s="2" t="s">
        <v>9</v>
      </c>
      <c r="M56" s="2" t="s">
        <v>17</v>
      </c>
      <c r="N56" s="2" t="s">
        <v>12</v>
      </c>
      <c r="O56" s="2" t="s">
        <v>25</v>
      </c>
    </row>
    <row r="57" spans="1:15" x14ac:dyDescent="0.25">
      <c r="A57" s="2">
        <v>2</v>
      </c>
      <c r="B57" s="2">
        <v>0.86</v>
      </c>
      <c r="C57" s="2" t="s">
        <v>16</v>
      </c>
      <c r="D57" s="2"/>
      <c r="E57" s="2"/>
      <c r="F57" s="2"/>
      <c r="G57" s="2"/>
      <c r="H57" s="2"/>
      <c r="I57" s="2"/>
      <c r="J57" s="2"/>
      <c r="K57" s="2"/>
      <c r="L57" s="2" t="s">
        <v>9</v>
      </c>
      <c r="M57" s="2" t="s">
        <v>17</v>
      </c>
      <c r="N57" s="2" t="s">
        <v>12</v>
      </c>
      <c r="O57" s="2" t="s">
        <v>25</v>
      </c>
    </row>
    <row r="58" spans="1:15" x14ac:dyDescent="0.25">
      <c r="A58" s="2">
        <v>1</v>
      </c>
      <c r="B58" s="2">
        <v>0.34</v>
      </c>
      <c r="C58" s="2" t="s">
        <v>53</v>
      </c>
      <c r="D58" s="2"/>
      <c r="E58" s="2"/>
      <c r="F58" s="2"/>
      <c r="G58" s="2"/>
      <c r="H58" s="2"/>
      <c r="I58" s="2"/>
      <c r="J58" s="2"/>
      <c r="K58" s="2"/>
      <c r="L58" s="2" t="s">
        <v>9</v>
      </c>
      <c r="M58" s="2" t="s">
        <v>17</v>
      </c>
      <c r="N58" s="2" t="s">
        <v>12</v>
      </c>
      <c r="O58" s="3" t="s">
        <v>35</v>
      </c>
    </row>
    <row r="59" spans="1:15" x14ac:dyDescent="0.25">
      <c r="A59" s="2">
        <v>3</v>
      </c>
      <c r="B59" s="2">
        <v>0.38</v>
      </c>
      <c r="C59" s="2" t="s">
        <v>53</v>
      </c>
      <c r="D59" s="2"/>
      <c r="E59" s="2"/>
      <c r="F59" s="2"/>
      <c r="G59" s="2"/>
      <c r="H59" s="2"/>
      <c r="I59" s="2"/>
      <c r="J59" s="2"/>
      <c r="K59" s="2"/>
      <c r="L59" s="2" t="s">
        <v>9</v>
      </c>
      <c r="M59" s="2" t="s">
        <v>17</v>
      </c>
      <c r="N59" s="2" t="s">
        <v>12</v>
      </c>
      <c r="O59" s="3" t="s">
        <v>35</v>
      </c>
    </row>
    <row r="60" spans="1:15" x14ac:dyDescent="0.25">
      <c r="A60" s="2">
        <v>7</v>
      </c>
      <c r="B60" s="2">
        <v>0.51</v>
      </c>
      <c r="C60" s="2" t="s">
        <v>53</v>
      </c>
      <c r="D60" s="2"/>
      <c r="E60" s="2"/>
      <c r="F60" s="2"/>
      <c r="G60" s="2"/>
      <c r="H60" s="2"/>
      <c r="I60" s="2"/>
      <c r="J60" s="2"/>
      <c r="K60" s="2"/>
      <c r="L60" s="2" t="s">
        <v>9</v>
      </c>
      <c r="M60" s="2" t="s">
        <v>17</v>
      </c>
      <c r="N60" s="2" t="s">
        <v>12</v>
      </c>
      <c r="O60" s="3" t="s">
        <v>35</v>
      </c>
    </row>
    <row r="61" spans="1:15" x14ac:dyDescent="0.25">
      <c r="A61" s="2">
        <v>10</v>
      </c>
      <c r="B61" s="2">
        <v>0.47</v>
      </c>
      <c r="C61" s="2" t="s">
        <v>53</v>
      </c>
      <c r="D61" s="2"/>
      <c r="E61" s="2"/>
      <c r="F61" s="2"/>
      <c r="G61" s="2"/>
      <c r="H61" s="2"/>
      <c r="I61" s="2"/>
      <c r="J61" s="2"/>
      <c r="K61" s="2"/>
      <c r="L61" s="2" t="s">
        <v>9</v>
      </c>
      <c r="M61" s="2" t="s">
        <v>17</v>
      </c>
      <c r="N61" s="2" t="s">
        <v>12</v>
      </c>
      <c r="O61" s="3" t="s">
        <v>35</v>
      </c>
    </row>
    <row r="62" spans="1:15" x14ac:dyDescent="0.25">
      <c r="A62" s="2">
        <v>80</v>
      </c>
      <c r="B62" s="2">
        <v>0.57999999999999996</v>
      </c>
      <c r="C62" s="2" t="s">
        <v>53</v>
      </c>
      <c r="D62" s="2"/>
      <c r="E62" s="2"/>
      <c r="F62" s="2"/>
      <c r="G62" s="2"/>
      <c r="H62" s="2"/>
      <c r="I62" s="2"/>
      <c r="J62" s="2"/>
      <c r="K62" s="2"/>
      <c r="L62" s="2" t="s">
        <v>9</v>
      </c>
      <c r="M62" s="2" t="s">
        <v>17</v>
      </c>
      <c r="N62" s="2" t="s">
        <v>12</v>
      </c>
      <c r="O62" s="3" t="s">
        <v>35</v>
      </c>
    </row>
    <row r="63" spans="1:15" x14ac:dyDescent="0.25">
      <c r="A63" s="2">
        <v>140</v>
      </c>
      <c r="B63" s="2">
        <v>0.92</v>
      </c>
      <c r="C63" s="2" t="s">
        <v>53</v>
      </c>
      <c r="D63" s="2"/>
      <c r="E63" s="2"/>
      <c r="F63" s="2"/>
      <c r="G63" s="2"/>
      <c r="H63" s="2"/>
      <c r="I63" s="2"/>
      <c r="J63" s="2"/>
      <c r="K63" s="2"/>
      <c r="L63" s="2" t="s">
        <v>42</v>
      </c>
      <c r="M63" s="2" t="s">
        <v>17</v>
      </c>
      <c r="N63" s="2" t="s">
        <v>12</v>
      </c>
      <c r="O63" s="3" t="s">
        <v>35</v>
      </c>
    </row>
    <row r="64" spans="1:15" x14ac:dyDescent="0.25">
      <c r="A64" s="2">
        <v>1</v>
      </c>
      <c r="B64" s="2">
        <v>0.38</v>
      </c>
      <c r="C64" s="2" t="s">
        <v>53</v>
      </c>
      <c r="D64" s="2">
        <v>0.4</v>
      </c>
      <c r="E64" s="2" t="s">
        <v>53</v>
      </c>
      <c r="F64" s="2">
        <v>0</v>
      </c>
      <c r="G64" s="2" t="s">
        <v>53</v>
      </c>
      <c r="H64" s="2"/>
      <c r="I64" s="2"/>
      <c r="J64" s="2"/>
      <c r="K64" s="2"/>
      <c r="L64" s="2" t="s">
        <v>9</v>
      </c>
      <c r="M64" s="2" t="s">
        <v>17</v>
      </c>
      <c r="N64" s="2" t="s">
        <v>12</v>
      </c>
      <c r="O64" s="3" t="s">
        <v>34</v>
      </c>
    </row>
    <row r="65" spans="1:15" x14ac:dyDescent="0.25">
      <c r="A65" s="2">
        <v>3</v>
      </c>
      <c r="B65" s="2">
        <v>0.4</v>
      </c>
      <c r="C65" s="2" t="s">
        <v>53</v>
      </c>
      <c r="D65" s="2">
        <v>0.27</v>
      </c>
      <c r="E65" s="2" t="s">
        <v>53</v>
      </c>
      <c r="F65" s="2">
        <v>0.13</v>
      </c>
      <c r="G65" s="2" t="s">
        <v>53</v>
      </c>
      <c r="H65" s="2"/>
      <c r="I65" s="2"/>
      <c r="J65" s="2"/>
      <c r="K65" s="2"/>
      <c r="L65" s="2" t="s">
        <v>9</v>
      </c>
      <c r="M65" s="2" t="s">
        <v>17</v>
      </c>
      <c r="N65" s="2" t="s">
        <v>12</v>
      </c>
      <c r="O65" s="3" t="s">
        <v>34</v>
      </c>
    </row>
    <row r="66" spans="1:15" x14ac:dyDescent="0.25">
      <c r="A66" s="2">
        <v>7</v>
      </c>
      <c r="B66" s="2">
        <v>0.55000000000000004</v>
      </c>
      <c r="C66" s="2" t="s">
        <v>53</v>
      </c>
      <c r="D66" s="2">
        <v>0.28000000000000003</v>
      </c>
      <c r="E66" s="2" t="s">
        <v>53</v>
      </c>
      <c r="F66" s="2">
        <v>0.27</v>
      </c>
      <c r="G66" s="2" t="s">
        <v>53</v>
      </c>
      <c r="H66" s="2"/>
      <c r="I66" s="2"/>
      <c r="J66" s="2"/>
      <c r="K66" s="2"/>
      <c r="L66" s="2" t="s">
        <v>9</v>
      </c>
      <c r="M66" s="2" t="s">
        <v>17</v>
      </c>
      <c r="N66" s="2" t="s">
        <v>12</v>
      </c>
      <c r="O66" s="3" t="s">
        <v>34</v>
      </c>
    </row>
    <row r="67" spans="1:15" x14ac:dyDescent="0.25">
      <c r="A67" s="2">
        <v>10</v>
      </c>
      <c r="B67" s="2">
        <v>0.47</v>
      </c>
      <c r="C67" s="2" t="s">
        <v>53</v>
      </c>
      <c r="D67" s="2">
        <v>0.09</v>
      </c>
      <c r="E67" s="2" t="s">
        <v>53</v>
      </c>
      <c r="F67" s="2">
        <v>0.38</v>
      </c>
      <c r="G67" s="2" t="s">
        <v>53</v>
      </c>
      <c r="H67" s="2"/>
      <c r="I67" s="2"/>
      <c r="J67" s="2"/>
      <c r="K67" s="2"/>
      <c r="L67" s="2" t="s">
        <v>9</v>
      </c>
      <c r="M67" s="2" t="s">
        <v>17</v>
      </c>
      <c r="N67" s="2" t="s">
        <v>12</v>
      </c>
      <c r="O67" s="3" t="s">
        <v>34</v>
      </c>
    </row>
    <row r="68" spans="1:15" x14ac:dyDescent="0.25">
      <c r="A68" s="2">
        <v>80</v>
      </c>
      <c r="B68" s="2">
        <v>0.69</v>
      </c>
      <c r="C68" s="2" t="s">
        <v>53</v>
      </c>
      <c r="D68" s="2">
        <v>0.08</v>
      </c>
      <c r="E68" s="2" t="s">
        <v>53</v>
      </c>
      <c r="F68" s="2">
        <v>0.61</v>
      </c>
      <c r="G68" s="2" t="s">
        <v>53</v>
      </c>
      <c r="H68" s="2"/>
      <c r="I68" s="2"/>
      <c r="J68" s="2"/>
      <c r="K68" s="2"/>
      <c r="L68" s="2" t="s">
        <v>9</v>
      </c>
      <c r="M68" s="2" t="s">
        <v>17</v>
      </c>
      <c r="N68" s="2" t="s">
        <v>12</v>
      </c>
      <c r="O68" s="3" t="s">
        <v>34</v>
      </c>
    </row>
    <row r="69" spans="1:15" x14ac:dyDescent="0.25">
      <c r="A69" s="2">
        <v>140</v>
      </c>
      <c r="B69" s="2">
        <v>0.97</v>
      </c>
      <c r="C69" s="2" t="s">
        <v>53</v>
      </c>
      <c r="D69" s="2">
        <v>0.11</v>
      </c>
      <c r="E69" s="2" t="s">
        <v>53</v>
      </c>
      <c r="F69" s="2">
        <v>0.86</v>
      </c>
      <c r="G69" s="2" t="s">
        <v>53</v>
      </c>
      <c r="H69" s="2"/>
      <c r="I69" s="2"/>
      <c r="J69" s="2"/>
      <c r="K69" s="2"/>
      <c r="L69" s="2" t="s">
        <v>9</v>
      </c>
      <c r="M69" s="2" t="s">
        <v>17</v>
      </c>
      <c r="N69" s="2" t="s">
        <v>12</v>
      </c>
      <c r="O69" s="3" t="s">
        <v>34</v>
      </c>
    </row>
    <row r="70" spans="1:15" x14ac:dyDescent="0.25">
      <c r="A70" s="2">
        <v>8</v>
      </c>
      <c r="B70" s="2">
        <v>8.5300000000000001E-2</v>
      </c>
      <c r="C70" s="2" t="s">
        <v>22</v>
      </c>
      <c r="D70" s="2"/>
      <c r="E70" s="2"/>
      <c r="F70" s="2"/>
      <c r="G70" s="2"/>
      <c r="H70" s="2">
        <v>-1.4919999999999999E-2</v>
      </c>
      <c r="I70" s="2" t="s">
        <v>45</v>
      </c>
      <c r="J70" s="6">
        <v>-1.1999999999999999E-3</v>
      </c>
      <c r="K70" s="2" t="s">
        <v>52</v>
      </c>
      <c r="L70" s="2" t="s">
        <v>9</v>
      </c>
      <c r="M70" s="2" t="s">
        <v>11</v>
      </c>
      <c r="N70" s="2" t="s">
        <v>23</v>
      </c>
      <c r="O70" s="3" t="s">
        <v>49</v>
      </c>
    </row>
    <row r="71" spans="1:15" x14ac:dyDescent="0.25">
      <c r="A71" s="2">
        <v>19</v>
      </c>
      <c r="B71" s="2">
        <v>0.16589999999999999</v>
      </c>
      <c r="C71" s="2" t="s">
        <v>22</v>
      </c>
      <c r="D71" s="2"/>
      <c r="E71" s="2"/>
      <c r="F71" s="2"/>
      <c r="G71" s="2"/>
      <c r="H71" s="2">
        <v>-1.2710000000000001E-2</v>
      </c>
      <c r="I71" s="2" t="s">
        <v>45</v>
      </c>
      <c r="J71" s="6">
        <v>-6.9499999999999998E-4</v>
      </c>
      <c r="K71" s="2" t="s">
        <v>52</v>
      </c>
      <c r="L71" s="2" t="s">
        <v>9</v>
      </c>
      <c r="M71" s="2" t="s">
        <v>11</v>
      </c>
      <c r="N71" s="2" t="s">
        <v>23</v>
      </c>
      <c r="O71" s="3" t="s">
        <v>49</v>
      </c>
    </row>
    <row r="72" spans="1:15" x14ac:dyDescent="0.25">
      <c r="A72" s="2">
        <v>34</v>
      </c>
      <c r="B72" s="2">
        <v>0.1593</v>
      </c>
      <c r="C72" s="2" t="s">
        <v>22</v>
      </c>
      <c r="D72" s="2"/>
      <c r="E72" s="2"/>
      <c r="F72" s="2"/>
      <c r="G72" s="2"/>
      <c r="H72" s="2">
        <v>-1.1780000000000001E-2</v>
      </c>
      <c r="I72" s="2" t="s">
        <v>45</v>
      </c>
      <c r="J72" s="8">
        <v>8.0599999999999997E-4</v>
      </c>
      <c r="K72" s="2" t="s">
        <v>52</v>
      </c>
      <c r="L72" s="2" t="s">
        <v>9</v>
      </c>
      <c r="M72" s="2" t="s">
        <v>11</v>
      </c>
      <c r="N72" s="2" t="s">
        <v>23</v>
      </c>
      <c r="O72" s="3" t="s">
        <v>49</v>
      </c>
    </row>
    <row r="73" spans="1:15" x14ac:dyDescent="0.25">
      <c r="A73" s="2">
        <v>65</v>
      </c>
      <c r="B73" s="2">
        <v>0.21279999999999999</v>
      </c>
      <c r="C73" s="2" t="s">
        <v>22</v>
      </c>
      <c r="D73" s="2"/>
      <c r="E73" s="2"/>
      <c r="F73" s="2"/>
      <c r="G73" s="2"/>
      <c r="H73" s="2">
        <v>-1.146E-2</v>
      </c>
      <c r="I73" s="2" t="s">
        <v>45</v>
      </c>
      <c r="J73" s="8">
        <v>8.9400000000000005E-5</v>
      </c>
      <c r="K73" s="2" t="s">
        <v>52</v>
      </c>
      <c r="L73" s="2" t="s">
        <v>9</v>
      </c>
      <c r="M73" s="2" t="s">
        <v>11</v>
      </c>
      <c r="N73" s="2" t="s">
        <v>23</v>
      </c>
      <c r="O73" s="3" t="s">
        <v>49</v>
      </c>
    </row>
    <row r="74" spans="1:15" x14ac:dyDescent="0.25">
      <c r="A74" s="2">
        <v>76</v>
      </c>
      <c r="B74" s="2">
        <v>0.246</v>
      </c>
      <c r="C74" s="2" t="s">
        <v>22</v>
      </c>
      <c r="D74" s="2"/>
      <c r="E74" s="2"/>
      <c r="F74" s="2"/>
      <c r="G74" s="2"/>
      <c r="H74" s="2">
        <v>-1.3820000000000001E-2</v>
      </c>
      <c r="I74" s="2" t="s">
        <v>45</v>
      </c>
      <c r="J74" s="8">
        <v>-6.29E-4</v>
      </c>
      <c r="K74" s="2" t="s">
        <v>52</v>
      </c>
      <c r="L74" s="2" t="s">
        <v>9</v>
      </c>
      <c r="M74" s="2" t="s">
        <v>11</v>
      </c>
      <c r="N74" s="2" t="s">
        <v>23</v>
      </c>
      <c r="O74" s="3" t="s">
        <v>49</v>
      </c>
    </row>
    <row r="75" spans="1:15" x14ac:dyDescent="0.25">
      <c r="A75" s="2">
        <v>179</v>
      </c>
      <c r="B75" s="2">
        <v>0.1951</v>
      </c>
      <c r="C75" s="2" t="s">
        <v>22</v>
      </c>
      <c r="D75" s="2"/>
      <c r="E75" s="2"/>
      <c r="F75" s="2"/>
      <c r="G75" s="2"/>
      <c r="H75" s="2">
        <v>-7.6699999999999997E-3</v>
      </c>
      <c r="I75" s="2" t="s">
        <v>45</v>
      </c>
      <c r="J75" s="8">
        <v>-8.8200000000000003E-5</v>
      </c>
      <c r="K75" s="2" t="s">
        <v>52</v>
      </c>
      <c r="L75" s="2" t="s">
        <v>9</v>
      </c>
      <c r="M75" s="2" t="s">
        <v>11</v>
      </c>
      <c r="N75" s="2" t="s">
        <v>23</v>
      </c>
      <c r="O75" s="3" t="s">
        <v>49</v>
      </c>
    </row>
    <row r="76" spans="1:15" x14ac:dyDescent="0.25">
      <c r="A76" s="2">
        <v>100</v>
      </c>
      <c r="B76" s="2">
        <f>183*10^-6</f>
        <v>1.83E-4</v>
      </c>
      <c r="C76" s="2" t="s">
        <v>54</v>
      </c>
      <c r="D76" s="2"/>
      <c r="E76" s="2"/>
      <c r="F76" s="2"/>
      <c r="G76" s="2"/>
      <c r="H76" s="2"/>
      <c r="I76" s="2"/>
      <c r="J76" s="2"/>
      <c r="K76" s="2"/>
      <c r="L76" s="2" t="s">
        <v>42</v>
      </c>
      <c r="M76" s="2" t="s">
        <v>17</v>
      </c>
      <c r="N76" s="2" t="s">
        <v>24</v>
      </c>
      <c r="O76" s="3" t="s">
        <v>30</v>
      </c>
    </row>
    <row r="77" spans="1:15" x14ac:dyDescent="0.25">
      <c r="A77" s="2">
        <v>100</v>
      </c>
      <c r="B77" s="2">
        <f>185*10^-6</f>
        <v>1.85E-4</v>
      </c>
      <c r="C77" s="2" t="s">
        <v>54</v>
      </c>
      <c r="D77" s="2"/>
      <c r="E77" s="2"/>
      <c r="F77" s="2"/>
      <c r="G77" s="2"/>
      <c r="H77" s="2"/>
      <c r="I77" s="2"/>
      <c r="J77" s="2"/>
      <c r="K77" s="2"/>
      <c r="L77" s="2" t="s">
        <v>42</v>
      </c>
      <c r="M77" s="2" t="s">
        <v>17</v>
      </c>
      <c r="N77" s="2" t="s">
        <v>24</v>
      </c>
      <c r="O77" s="3" t="s">
        <v>30</v>
      </c>
    </row>
    <row r="78" spans="1:15" x14ac:dyDescent="0.25">
      <c r="A78" s="2">
        <v>1</v>
      </c>
      <c r="B78" s="2">
        <f>99*10^-6</f>
        <v>9.8999999999999994E-5</v>
      </c>
      <c r="C78" s="2" t="s">
        <v>54</v>
      </c>
      <c r="D78" s="2"/>
      <c r="E78" s="2"/>
      <c r="F78" s="2"/>
      <c r="G78" s="2"/>
      <c r="H78" s="2"/>
      <c r="I78" s="2"/>
      <c r="J78" s="2"/>
      <c r="K78" s="2"/>
      <c r="L78" s="2" t="s">
        <v>10</v>
      </c>
      <c r="M78" s="2" t="s">
        <v>17</v>
      </c>
      <c r="N78" s="2" t="s">
        <v>24</v>
      </c>
      <c r="O78" s="3" t="s">
        <v>30</v>
      </c>
    </row>
    <row r="79" spans="1:15" x14ac:dyDescent="0.25">
      <c r="A79" s="2">
        <v>5</v>
      </c>
      <c r="B79" s="2">
        <f>66*10^-6</f>
        <v>6.5999999999999992E-5</v>
      </c>
      <c r="C79" s="2" t="s">
        <v>54</v>
      </c>
      <c r="D79" s="2"/>
      <c r="E79" s="2"/>
      <c r="F79" s="2"/>
      <c r="G79" s="2"/>
      <c r="H79" s="2"/>
      <c r="I79" s="2"/>
      <c r="J79" s="2"/>
      <c r="K79" s="2"/>
      <c r="L79" s="2" t="s">
        <v>9</v>
      </c>
      <c r="M79" s="2" t="s">
        <v>17</v>
      </c>
      <c r="N79" s="2" t="s">
        <v>24</v>
      </c>
      <c r="O79" s="3" t="s">
        <v>30</v>
      </c>
    </row>
    <row r="80" spans="1:15" x14ac:dyDescent="0.25">
      <c r="A80" s="2">
        <v>5</v>
      </c>
      <c r="B80" s="2">
        <f>47*10^-6</f>
        <v>4.6999999999999997E-5</v>
      </c>
      <c r="C80" s="2" t="s">
        <v>54</v>
      </c>
      <c r="D80" s="2"/>
      <c r="E80" s="2"/>
      <c r="F80" s="2"/>
      <c r="G80" s="2"/>
      <c r="H80" s="2"/>
      <c r="I80" s="2"/>
      <c r="J80" s="2"/>
      <c r="K80" s="2"/>
      <c r="L80" s="2" t="s">
        <v>9</v>
      </c>
      <c r="M80" s="2" t="s">
        <v>17</v>
      </c>
      <c r="N80" s="2" t="s">
        <v>24</v>
      </c>
      <c r="O80" s="3" t="s">
        <v>30</v>
      </c>
    </row>
    <row r="81" spans="1:15" x14ac:dyDescent="0.25">
      <c r="A81" s="2">
        <v>1</v>
      </c>
      <c r="B81" s="2">
        <f>81*10^-6</f>
        <v>8.099999999999999E-5</v>
      </c>
      <c r="C81" s="2" t="s">
        <v>54</v>
      </c>
      <c r="D81" s="2">
        <f>48*10^-6</f>
        <v>4.8000000000000001E-5</v>
      </c>
      <c r="E81" s="2" t="s">
        <v>54</v>
      </c>
      <c r="F81" s="2">
        <f>B81-D81</f>
        <v>3.2999999999999989E-5</v>
      </c>
      <c r="G81" s="2" t="s">
        <v>54</v>
      </c>
      <c r="H81" s="7">
        <v>-1.5399999999999999E-8</v>
      </c>
      <c r="I81" s="2" t="s">
        <v>55</v>
      </c>
      <c r="J81" s="2"/>
      <c r="K81" s="2"/>
      <c r="L81" s="2" t="s">
        <v>10</v>
      </c>
      <c r="M81" s="2" t="s">
        <v>17</v>
      </c>
      <c r="N81" s="2" t="s">
        <v>24</v>
      </c>
      <c r="O81" s="3" t="s">
        <v>31</v>
      </c>
    </row>
    <row r="82" spans="1:15" x14ac:dyDescent="0.25">
      <c r="A82" s="2">
        <v>5</v>
      </c>
      <c r="B82" s="2">
        <f>61*10^-6</f>
        <v>6.0999999999999999E-5</v>
      </c>
      <c r="C82" s="2" t="s">
        <v>54</v>
      </c>
      <c r="D82" s="2">
        <f>61*10^-6</f>
        <v>6.0999999999999999E-5</v>
      </c>
      <c r="E82" s="2" t="s">
        <v>54</v>
      </c>
      <c r="F82" s="2">
        <f>B82-D82</f>
        <v>0</v>
      </c>
      <c r="G82" s="2" t="s">
        <v>54</v>
      </c>
      <c r="H82" s="7">
        <v>-6.3199999999999997E-9</v>
      </c>
      <c r="I82" s="2" t="s">
        <v>55</v>
      </c>
      <c r="J82" s="2"/>
      <c r="K82" s="2"/>
      <c r="L82" s="2" t="s">
        <v>9</v>
      </c>
      <c r="M82" s="2" t="s">
        <v>17</v>
      </c>
      <c r="N82" s="2" t="s">
        <v>24</v>
      </c>
      <c r="O82" s="3" t="s">
        <v>31</v>
      </c>
    </row>
    <row r="83" spans="1:15" x14ac:dyDescent="0.25">
      <c r="A83" s="2">
        <v>24</v>
      </c>
      <c r="B83" s="2">
        <f>151*10^-6</f>
        <v>1.5099999999999998E-4</v>
      </c>
      <c r="C83" s="2" t="s">
        <v>54</v>
      </c>
      <c r="D83" s="2">
        <f>35*10^-6</f>
        <v>3.4999999999999997E-5</v>
      </c>
      <c r="E83" s="2" t="s">
        <v>54</v>
      </c>
      <c r="F83" s="2">
        <f>B83-D83</f>
        <v>1.1599999999999999E-4</v>
      </c>
      <c r="G83" s="2" t="s">
        <v>54</v>
      </c>
      <c r="H83" s="7">
        <f>-0.00000000515</f>
        <v>-5.1499999999999998E-9</v>
      </c>
      <c r="I83" s="2" t="s">
        <v>55</v>
      </c>
      <c r="J83" s="2"/>
      <c r="K83" s="2"/>
      <c r="L83" s="2" t="s">
        <v>9</v>
      </c>
      <c r="M83" s="2" t="s">
        <v>17</v>
      </c>
      <c r="N83" s="2" t="s">
        <v>24</v>
      </c>
      <c r="O83" s="3" t="s">
        <v>31</v>
      </c>
    </row>
    <row r="84" spans="1:15" x14ac:dyDescent="0.25">
      <c r="A84" s="2">
        <v>100</v>
      </c>
      <c r="B84" s="2">
        <f>161*10^-6</f>
        <v>1.6099999999999998E-4</v>
      </c>
      <c r="C84" s="2" t="s">
        <v>54</v>
      </c>
      <c r="D84" s="2">
        <f>19*10^-6</f>
        <v>1.8999999999999998E-5</v>
      </c>
      <c r="E84" s="2" t="s">
        <v>54</v>
      </c>
      <c r="F84" s="2">
        <f>B84-D84</f>
        <v>1.4199999999999998E-4</v>
      </c>
      <c r="G84" s="2" t="s">
        <v>54</v>
      </c>
      <c r="H84" s="7">
        <f>-0.0000000056</f>
        <v>-5.5999999999999997E-9</v>
      </c>
      <c r="I84" s="2" t="s">
        <v>55</v>
      </c>
      <c r="J84" s="2"/>
      <c r="K84" s="2"/>
      <c r="L84" s="2" t="s">
        <v>42</v>
      </c>
      <c r="M84" s="2" t="s">
        <v>17</v>
      </c>
      <c r="N84" s="2" t="s">
        <v>24</v>
      </c>
      <c r="O84" s="3" t="s">
        <v>31</v>
      </c>
    </row>
    <row r="85" spans="1:15" x14ac:dyDescent="0.25">
      <c r="A85" s="2">
        <v>6</v>
      </c>
      <c r="B85" s="2">
        <f>AVERAGE(1.65,1.92,2.77)</f>
        <v>2.1133333333333333</v>
      </c>
      <c r="C85" s="2" t="s">
        <v>19</v>
      </c>
      <c r="D85" s="2"/>
      <c r="E85" s="2"/>
      <c r="F85" s="2"/>
      <c r="G85" s="2"/>
      <c r="H85" s="2"/>
      <c r="I85" s="2"/>
      <c r="J85" s="2"/>
      <c r="K85" s="2"/>
      <c r="L85" s="2" t="s">
        <v>9</v>
      </c>
      <c r="M85" s="2" t="s">
        <v>11</v>
      </c>
      <c r="N85" s="2" t="s">
        <v>14</v>
      </c>
      <c r="O85" s="3" t="s">
        <v>40</v>
      </c>
    </row>
    <row r="86" spans="1:15" x14ac:dyDescent="0.25">
      <c r="A86" s="2">
        <v>15</v>
      </c>
      <c r="B86" s="2">
        <f>AVERAGE(1.79,3.92,3.96)</f>
        <v>3.2233333333333332</v>
      </c>
      <c r="C86" s="2" t="s">
        <v>19</v>
      </c>
      <c r="D86" s="2"/>
      <c r="E86" s="2"/>
      <c r="F86" s="2"/>
      <c r="G86" s="2"/>
      <c r="H86" s="2"/>
      <c r="I86" s="2"/>
      <c r="J86" s="2"/>
      <c r="K86" s="2"/>
      <c r="L86" s="2" t="s">
        <v>9</v>
      </c>
      <c r="M86" s="2" t="s">
        <v>11</v>
      </c>
      <c r="N86" s="2" t="s">
        <v>14</v>
      </c>
      <c r="O86" s="3" t="s">
        <v>40</v>
      </c>
    </row>
    <row r="87" spans="1:15" x14ac:dyDescent="0.25">
      <c r="A87" s="2">
        <v>27</v>
      </c>
      <c r="B87" s="2">
        <f>AVERAGE(1.47,3.47,3.79)</f>
        <v>2.91</v>
      </c>
      <c r="C87" s="2" t="s">
        <v>19</v>
      </c>
      <c r="D87" s="2"/>
      <c r="E87" s="2"/>
      <c r="F87" s="2"/>
      <c r="G87" s="2"/>
      <c r="H87" s="2"/>
      <c r="I87" s="2"/>
      <c r="J87" s="2"/>
      <c r="K87" s="2"/>
      <c r="L87" s="2" t="s">
        <v>9</v>
      </c>
      <c r="M87" s="2" t="s">
        <v>11</v>
      </c>
      <c r="N87" s="2" t="s">
        <v>14</v>
      </c>
      <c r="O87" s="3" t="s">
        <v>40</v>
      </c>
    </row>
    <row r="88" spans="1:15" x14ac:dyDescent="0.25">
      <c r="A88" s="2">
        <v>0</v>
      </c>
      <c r="B88" s="2">
        <v>0.56000000000000005</v>
      </c>
      <c r="C88" s="2" t="s">
        <v>19</v>
      </c>
      <c r="D88" s="2"/>
      <c r="E88" s="2"/>
      <c r="F88" s="2"/>
      <c r="G88" s="2"/>
      <c r="H88" s="2"/>
      <c r="I88" s="2"/>
      <c r="J88" s="2"/>
      <c r="K88" s="2"/>
      <c r="L88" s="2" t="s">
        <v>9</v>
      </c>
      <c r="M88" s="2" t="s">
        <v>11</v>
      </c>
      <c r="N88" s="2" t="s">
        <v>14</v>
      </c>
      <c r="O88" s="3" t="s">
        <v>33</v>
      </c>
    </row>
    <row r="89" spans="1:15" x14ac:dyDescent="0.25">
      <c r="A89" s="2">
        <v>16</v>
      </c>
      <c r="B89" s="2">
        <v>0.85</v>
      </c>
      <c r="C89" s="2" t="s">
        <v>19</v>
      </c>
      <c r="D89" s="2"/>
      <c r="E89" s="2"/>
      <c r="F89" s="2"/>
      <c r="G89" s="2"/>
      <c r="H89" s="2"/>
      <c r="I89" s="2"/>
      <c r="J89" s="2"/>
      <c r="K89" s="2"/>
      <c r="L89" s="2" t="s">
        <v>9</v>
      </c>
      <c r="M89" s="2" t="s">
        <v>11</v>
      </c>
      <c r="N89" s="2" t="s">
        <v>14</v>
      </c>
      <c r="O89" s="3" t="s">
        <v>33</v>
      </c>
    </row>
    <row r="90" spans="1:15" x14ac:dyDescent="0.25">
      <c r="A90" s="2">
        <v>59</v>
      </c>
      <c r="B90" s="2">
        <v>1.94</v>
      </c>
      <c r="C90" s="2" t="s">
        <v>19</v>
      </c>
      <c r="D90" s="2"/>
      <c r="E90" s="2"/>
      <c r="F90" s="2"/>
      <c r="G90" s="2"/>
      <c r="H90" s="2"/>
      <c r="I90" s="2"/>
      <c r="J90" s="2"/>
      <c r="K90" s="2"/>
      <c r="L90" s="2" t="s">
        <v>9</v>
      </c>
      <c r="M90" s="2" t="s">
        <v>11</v>
      </c>
      <c r="N90" s="2" t="s">
        <v>14</v>
      </c>
      <c r="O90" s="3" t="s">
        <v>33</v>
      </c>
    </row>
    <row r="91" spans="1:15" x14ac:dyDescent="0.25">
      <c r="A91" s="2">
        <v>117</v>
      </c>
      <c r="B91" s="2">
        <v>6.4142307692307687</v>
      </c>
      <c r="C91" s="2" t="s">
        <v>19</v>
      </c>
      <c r="D91" s="2"/>
      <c r="E91" s="2"/>
      <c r="F91" s="2"/>
      <c r="G91" s="2"/>
      <c r="H91" s="2">
        <v>-0.22038461538461546</v>
      </c>
      <c r="I91" s="2" t="s">
        <v>46</v>
      </c>
      <c r="J91" s="2"/>
      <c r="K91" s="2"/>
      <c r="L91" s="2" t="s">
        <v>42</v>
      </c>
      <c r="M91" s="2" t="s">
        <v>17</v>
      </c>
      <c r="N91" s="2" t="s">
        <v>20</v>
      </c>
      <c r="O91" s="3" t="s">
        <v>39</v>
      </c>
    </row>
    <row r="92" spans="1:15" x14ac:dyDescent="0.25">
      <c r="A92" s="2">
        <v>7</v>
      </c>
      <c r="B92" s="2">
        <v>8.3365384615384599</v>
      </c>
      <c r="C92" s="2" t="s">
        <v>19</v>
      </c>
      <c r="D92" s="2"/>
      <c r="E92" s="2"/>
      <c r="F92" s="2"/>
      <c r="G92" s="2"/>
      <c r="H92" s="2">
        <v>-1.058846153846154</v>
      </c>
      <c r="I92" s="2" t="s">
        <v>46</v>
      </c>
      <c r="J92" s="2"/>
      <c r="K92" s="2"/>
      <c r="L92" s="2" t="s">
        <v>9</v>
      </c>
      <c r="M92" s="2" t="s">
        <v>17</v>
      </c>
      <c r="N92" s="2" t="s">
        <v>20</v>
      </c>
      <c r="O92" s="3" t="s">
        <v>39</v>
      </c>
    </row>
    <row r="93" spans="1:15" x14ac:dyDescent="0.25">
      <c r="A93" s="2">
        <v>117</v>
      </c>
      <c r="B93" s="2">
        <v>10.462307692307693</v>
      </c>
      <c r="C93" s="2" t="s">
        <v>19</v>
      </c>
      <c r="D93" s="2"/>
      <c r="E93" s="2"/>
      <c r="F93" s="2"/>
      <c r="G93" s="2"/>
      <c r="H93" s="2">
        <v>-3.5111538461538463</v>
      </c>
      <c r="I93" s="2" t="s">
        <v>46</v>
      </c>
      <c r="J93" s="2"/>
      <c r="K93" s="2"/>
      <c r="L93" s="2" t="s">
        <v>42</v>
      </c>
      <c r="M93" s="2" t="s">
        <v>17</v>
      </c>
      <c r="N93" s="2" t="s">
        <v>20</v>
      </c>
      <c r="O93" s="3" t="s">
        <v>39</v>
      </c>
    </row>
    <row r="94" spans="1:15" x14ac:dyDescent="0.25">
      <c r="A94" s="2">
        <v>7</v>
      </c>
      <c r="B94" s="2">
        <v>14.37576923076923</v>
      </c>
      <c r="C94" s="2" t="s">
        <v>19</v>
      </c>
      <c r="D94" s="2"/>
      <c r="E94" s="2"/>
      <c r="F94" s="2"/>
      <c r="G94" s="2"/>
      <c r="H94" s="2">
        <v>-7.8730769230769262</v>
      </c>
      <c r="I94" s="2" t="s">
        <v>46</v>
      </c>
      <c r="J94" s="2"/>
      <c r="K94" s="2"/>
      <c r="L94" s="2" t="s">
        <v>9</v>
      </c>
      <c r="M94" s="2" t="s">
        <v>17</v>
      </c>
      <c r="N94" s="2" t="s">
        <v>20</v>
      </c>
      <c r="O94" s="3" t="s">
        <v>39</v>
      </c>
    </row>
    <row r="95" spans="1:15" x14ac:dyDescent="0.25">
      <c r="A95" s="2"/>
      <c r="D95" s="2"/>
      <c r="E95" s="2"/>
      <c r="F95" s="2"/>
      <c r="G95" s="2"/>
      <c r="J95" s="2"/>
      <c r="K95" s="2"/>
      <c r="L95" s="2"/>
      <c r="M95" s="2"/>
      <c r="N95" s="2"/>
      <c r="O95" s="3"/>
    </row>
    <row r="96" spans="1:15" x14ac:dyDescent="0.25">
      <c r="A96" s="2"/>
      <c r="D96" s="2"/>
      <c r="E96" s="2"/>
      <c r="F96" s="2"/>
      <c r="G96" s="2"/>
      <c r="J96" s="2"/>
      <c r="K96" s="2"/>
      <c r="L96" s="2"/>
      <c r="M96" s="2"/>
      <c r="N96" s="2"/>
      <c r="O96" s="3"/>
    </row>
    <row r="97" spans="1:15" x14ac:dyDescent="0.25">
      <c r="A97" s="2"/>
      <c r="D97" s="2"/>
      <c r="E97" s="2"/>
      <c r="F97" s="2"/>
      <c r="G97" s="2"/>
      <c r="J97" s="2"/>
      <c r="K97" s="2"/>
      <c r="L97" s="2"/>
      <c r="M97" s="2"/>
      <c r="N97" s="2"/>
      <c r="O97" s="3"/>
    </row>
    <row r="98" spans="1:15" x14ac:dyDescent="0.25">
      <c r="A98" s="2"/>
      <c r="D98" s="2"/>
      <c r="E98" s="2"/>
      <c r="F98" s="2"/>
      <c r="G98" s="2"/>
      <c r="J98" s="2"/>
      <c r="K98" s="2"/>
      <c r="L98" s="2"/>
      <c r="M98" s="2"/>
      <c r="N98" s="2"/>
      <c r="O98" s="3"/>
    </row>
    <row r="99" spans="1:15" x14ac:dyDescent="0.25">
      <c r="A99" s="2"/>
      <c r="D99" s="2"/>
      <c r="E99" s="2"/>
      <c r="F99" s="2"/>
      <c r="G99" s="2"/>
      <c r="J99" s="2"/>
      <c r="K99" s="2"/>
      <c r="L99" s="2"/>
      <c r="M99" s="2"/>
      <c r="N99" s="2"/>
      <c r="O99" s="3"/>
    </row>
    <row r="100" spans="1:15" x14ac:dyDescent="0.25">
      <c r="A100" s="2"/>
      <c r="D100" s="2"/>
      <c r="E100" s="2"/>
      <c r="F100" s="2"/>
      <c r="G100" s="2"/>
      <c r="J100" s="2"/>
      <c r="K100" s="2"/>
      <c r="L100" s="2"/>
      <c r="M100" s="2"/>
      <c r="N100" s="2"/>
      <c r="O100" s="3"/>
    </row>
    <row r="101" spans="1:15" x14ac:dyDescent="0.25">
      <c r="A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3"/>
    </row>
    <row r="102" spans="1:15" x14ac:dyDescent="0.25">
      <c r="A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3"/>
    </row>
    <row r="103" spans="1:15" x14ac:dyDescent="0.25">
      <c r="A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3"/>
    </row>
    <row r="104" spans="1:15" x14ac:dyDescent="0.25">
      <c r="A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3"/>
    </row>
    <row r="105" spans="1:15" x14ac:dyDescent="0.25">
      <c r="A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3"/>
    </row>
    <row r="106" spans="1:15" x14ac:dyDescent="0.25">
      <c r="A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3"/>
    </row>
    <row r="107" spans="1:15" x14ac:dyDescent="0.25">
      <c r="A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3"/>
    </row>
    <row r="108" spans="1:15" x14ac:dyDescent="0.25">
      <c r="A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3"/>
    </row>
    <row r="109" spans="1:15" x14ac:dyDescent="0.25">
      <c r="A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3"/>
    </row>
    <row r="110" spans="1:15" x14ac:dyDescent="0.25">
      <c r="A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3"/>
    </row>
    <row r="111" spans="1:15" x14ac:dyDescent="0.25">
      <c r="A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3"/>
    </row>
    <row r="112" spans="1:15" x14ac:dyDescent="0.25">
      <c r="A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3"/>
    </row>
    <row r="113" spans="1:15" x14ac:dyDescent="0.25">
      <c r="A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3"/>
    </row>
    <row r="114" spans="1:15" x14ac:dyDescent="0.25">
      <c r="A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3"/>
    </row>
    <row r="115" spans="1:15" x14ac:dyDescent="0.25">
      <c r="A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3"/>
    </row>
    <row r="116" spans="1:15" x14ac:dyDescent="0.2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</row>
    <row r="117" spans="1:15" x14ac:dyDescent="0.2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</row>
    <row r="118" spans="1:15" x14ac:dyDescent="0.2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</row>
    <row r="119" spans="1:15" x14ac:dyDescent="0.2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</row>
    <row r="120" spans="1:15" x14ac:dyDescent="0.2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</row>
    <row r="121" spans="1:15" x14ac:dyDescent="0.2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</row>
    <row r="122" spans="1:15" x14ac:dyDescent="0.2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</row>
    <row r="123" spans="1:15" x14ac:dyDescent="0.2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</row>
    <row r="124" spans="1:15" x14ac:dyDescent="0.2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</row>
    <row r="125" spans="1:15" x14ac:dyDescent="0.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</row>
    <row r="126" spans="1:15" x14ac:dyDescent="0.2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</row>
    <row r="127" spans="1:15" x14ac:dyDescent="0.2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</row>
    <row r="128" spans="1:15" x14ac:dyDescent="0.2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</row>
    <row r="129" spans="1:15" x14ac:dyDescent="0.2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</row>
    <row r="130" spans="1:15" x14ac:dyDescent="0.2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</row>
    <row r="131" spans="1:15" x14ac:dyDescent="0.2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</row>
    <row r="132" spans="1:15" x14ac:dyDescent="0.2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</row>
    <row r="133" spans="1:15" x14ac:dyDescent="0.2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</row>
    <row r="134" spans="1:15" x14ac:dyDescent="0.2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</row>
    <row r="135" spans="1:15" x14ac:dyDescent="0.2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</row>
    <row r="136" spans="1:15" x14ac:dyDescent="0.2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</row>
    <row r="137" spans="1:15" x14ac:dyDescent="0.2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</row>
    <row r="138" spans="1:15" x14ac:dyDescent="0.2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</row>
    <row r="139" spans="1:15" x14ac:dyDescent="0.2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</row>
    <row r="140" spans="1:15" x14ac:dyDescent="0.2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</row>
    <row r="141" spans="1:15" x14ac:dyDescent="0.2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</row>
    <row r="142" spans="1:15" x14ac:dyDescent="0.2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</row>
    <row r="143" spans="1:15" x14ac:dyDescent="0.2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</row>
    <row r="144" spans="1:15" x14ac:dyDescent="0.2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</row>
    <row r="145" spans="1:15" x14ac:dyDescent="0.2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</row>
    <row r="146" spans="1:15" x14ac:dyDescent="0.2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</row>
    <row r="147" spans="1:15" x14ac:dyDescent="0.2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</row>
    <row r="148" spans="1:15" x14ac:dyDescent="0.2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</row>
    <row r="149" spans="1:15" x14ac:dyDescent="0.2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</row>
    <row r="150" spans="1:15" x14ac:dyDescent="0.2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</row>
    <row r="151" spans="1:15" x14ac:dyDescent="0.2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</row>
    <row r="152" spans="1:15" x14ac:dyDescent="0.2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</row>
    <row r="153" spans="1:15" x14ac:dyDescent="0.2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</row>
    <row r="154" spans="1:15" x14ac:dyDescent="0.2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</row>
    <row r="155" spans="1:15" x14ac:dyDescent="0.2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</row>
    <row r="156" spans="1:15" x14ac:dyDescent="0.2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</row>
    <row r="157" spans="1:15" x14ac:dyDescent="0.2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</row>
    <row r="158" spans="1:15" x14ac:dyDescent="0.2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</row>
    <row r="159" spans="1:15" x14ac:dyDescent="0.2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</row>
    <row r="160" spans="1:15" x14ac:dyDescent="0.2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</row>
    <row r="161" spans="1:15" x14ac:dyDescent="0.2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</row>
    <row r="162" spans="1:15" x14ac:dyDescent="0.2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</row>
    <row r="163" spans="1:15" x14ac:dyDescent="0.2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</row>
    <row r="164" spans="1:15" x14ac:dyDescent="0.2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</row>
    <row r="165" spans="1:15" x14ac:dyDescent="0.2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</row>
    <row r="166" spans="1:15" x14ac:dyDescent="0.2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</row>
    <row r="167" spans="1:15" x14ac:dyDescent="0.2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</row>
    <row r="168" spans="1:15" x14ac:dyDescent="0.2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</row>
    <row r="169" spans="1:15" x14ac:dyDescent="0.2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</row>
    <row r="170" spans="1:15" x14ac:dyDescent="0.2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</row>
    <row r="171" spans="1:15" x14ac:dyDescent="0.2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</row>
    <row r="172" spans="1:15" x14ac:dyDescent="0.2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</row>
    <row r="173" spans="1:15" x14ac:dyDescent="0.2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</row>
    <row r="174" spans="1:15" x14ac:dyDescent="0.2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</row>
    <row r="175" spans="1:15" x14ac:dyDescent="0.2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</row>
    <row r="176" spans="1:15" x14ac:dyDescent="0.2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</row>
    <row r="177" spans="1:15" x14ac:dyDescent="0.2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</row>
    <row r="178" spans="1:15" x14ac:dyDescent="0.2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</row>
    <row r="179" spans="1:15" x14ac:dyDescent="0.2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</row>
    <row r="180" spans="1:15" x14ac:dyDescent="0.2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</row>
    <row r="181" spans="1:15" x14ac:dyDescent="0.2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</row>
    <row r="182" spans="1:15" x14ac:dyDescent="0.2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</row>
    <row r="183" spans="1:15" x14ac:dyDescent="0.2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</row>
    <row r="184" spans="1:15" x14ac:dyDescent="0.2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</row>
    <row r="185" spans="1:15" x14ac:dyDescent="0.2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</row>
    <row r="186" spans="1:15" x14ac:dyDescent="0.2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</row>
    <row r="187" spans="1:15" x14ac:dyDescent="0.2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</row>
    <row r="188" spans="1:15" x14ac:dyDescent="0.2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</row>
    <row r="189" spans="1:15" x14ac:dyDescent="0.2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</row>
    <row r="190" spans="1:15" x14ac:dyDescent="0.2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</row>
    <row r="191" spans="1:15" x14ac:dyDescent="0.2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</row>
    <row r="192" spans="1:15" x14ac:dyDescent="0.2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</row>
    <row r="193" spans="1:15" x14ac:dyDescent="0.2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</row>
    <row r="194" spans="1:15" x14ac:dyDescent="0.2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</row>
    <row r="195" spans="1:15" x14ac:dyDescent="0.2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</row>
    <row r="196" spans="1:15" x14ac:dyDescent="0.2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</row>
    <row r="197" spans="1:15" x14ac:dyDescent="0.2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</row>
    <row r="198" spans="1:15" x14ac:dyDescent="0.2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</row>
    <row r="199" spans="1:15" x14ac:dyDescent="0.2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</row>
    <row r="200" spans="1:15" x14ac:dyDescent="0.2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</row>
    <row r="201" spans="1:15" x14ac:dyDescent="0.2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</row>
    <row r="202" spans="1:15" x14ac:dyDescent="0.2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</row>
    <row r="203" spans="1:15" x14ac:dyDescent="0.2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</row>
    <row r="204" spans="1:15" x14ac:dyDescent="0.2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</row>
    <row r="205" spans="1:15" x14ac:dyDescent="0.2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</row>
    <row r="206" spans="1:15" x14ac:dyDescent="0.2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</row>
    <row r="207" spans="1:15" x14ac:dyDescent="0.2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</row>
    <row r="208" spans="1:15" x14ac:dyDescent="0.2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</row>
    <row r="209" spans="1:15" x14ac:dyDescent="0.2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</row>
    <row r="210" spans="1:15" x14ac:dyDescent="0.2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</row>
    <row r="211" spans="1:15" x14ac:dyDescent="0.2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</row>
    <row r="212" spans="1:15" x14ac:dyDescent="0.2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</row>
    <row r="213" spans="1:15" x14ac:dyDescent="0.2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</row>
    <row r="214" spans="1:15" x14ac:dyDescent="0.2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</row>
    <row r="215" spans="1:15" x14ac:dyDescent="0.2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</row>
    <row r="216" spans="1:15" x14ac:dyDescent="0.2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</row>
    <row r="217" spans="1:15" x14ac:dyDescent="0.2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</row>
    <row r="218" spans="1:15" x14ac:dyDescent="0.2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</row>
    <row r="219" spans="1:15" x14ac:dyDescent="0.2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</row>
    <row r="220" spans="1:15" x14ac:dyDescent="0.2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</row>
    <row r="221" spans="1:15" x14ac:dyDescent="0.2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</row>
    <row r="222" spans="1:15" x14ac:dyDescent="0.2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</row>
    <row r="223" spans="1:15" x14ac:dyDescent="0.2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</row>
    <row r="224" spans="1:15" x14ac:dyDescent="0.2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</row>
    <row r="225" spans="1:15" x14ac:dyDescent="0.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</row>
    <row r="226" spans="1:15" x14ac:dyDescent="0.2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</row>
    <row r="227" spans="1:15" x14ac:dyDescent="0.2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</row>
    <row r="228" spans="1:15" x14ac:dyDescent="0.2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</row>
    <row r="229" spans="1:15" x14ac:dyDescent="0.2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</row>
    <row r="230" spans="1:15" x14ac:dyDescent="0.2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</row>
    <row r="231" spans="1:15" x14ac:dyDescent="0.2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</row>
    <row r="232" spans="1:15" x14ac:dyDescent="0.2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</row>
    <row r="233" spans="1:15" x14ac:dyDescent="0.2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</row>
    <row r="234" spans="1:15" x14ac:dyDescent="0.2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</row>
    <row r="235" spans="1:15" x14ac:dyDescent="0.2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</row>
    <row r="236" spans="1:15" x14ac:dyDescent="0.2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</row>
    <row r="237" spans="1:15" x14ac:dyDescent="0.2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</row>
    <row r="238" spans="1:15" x14ac:dyDescent="0.2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</row>
    <row r="239" spans="1:15" x14ac:dyDescent="0.2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</row>
    <row r="240" spans="1:15" x14ac:dyDescent="0.2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</row>
    <row r="241" spans="1:15" x14ac:dyDescent="0.2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</row>
    <row r="242" spans="1:15" x14ac:dyDescent="0.2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</row>
    <row r="243" spans="1:15" x14ac:dyDescent="0.2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</row>
    <row r="244" spans="1:15" x14ac:dyDescent="0.2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</row>
    <row r="245" spans="1:15" x14ac:dyDescent="0.2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</row>
    <row r="246" spans="1:15" x14ac:dyDescent="0.2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</row>
    <row r="247" spans="1:15" x14ac:dyDescent="0.2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</row>
    <row r="248" spans="1:15" x14ac:dyDescent="0.2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</row>
    <row r="249" spans="1:15" x14ac:dyDescent="0.2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</row>
    <row r="250" spans="1:15" x14ac:dyDescent="0.2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</row>
    <row r="251" spans="1:15" x14ac:dyDescent="0.2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</row>
    <row r="252" spans="1:15" x14ac:dyDescent="0.2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</row>
    <row r="253" spans="1:15" x14ac:dyDescent="0.2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</row>
    <row r="254" spans="1:15" x14ac:dyDescent="0.2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</row>
    <row r="255" spans="1:15" x14ac:dyDescent="0.2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</row>
    <row r="256" spans="1:15" x14ac:dyDescent="0.2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</row>
    <row r="257" spans="1:15" x14ac:dyDescent="0.2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</row>
    <row r="258" spans="1:15" x14ac:dyDescent="0.2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</row>
    <row r="259" spans="1:15" x14ac:dyDescent="0.2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</row>
    <row r="260" spans="1:15" x14ac:dyDescent="0.2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</row>
    <row r="261" spans="1:15" x14ac:dyDescent="0.2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</row>
    <row r="262" spans="1:15" x14ac:dyDescent="0.2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</row>
    <row r="263" spans="1:15" x14ac:dyDescent="0.2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</row>
    <row r="264" spans="1:15" x14ac:dyDescent="0.2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</row>
    <row r="265" spans="1:15" x14ac:dyDescent="0.2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</row>
    <row r="266" spans="1:15" x14ac:dyDescent="0.2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</row>
    <row r="267" spans="1:15" x14ac:dyDescent="0.2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</row>
    <row r="268" spans="1:15" x14ac:dyDescent="0.2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</row>
    <row r="269" spans="1:15" x14ac:dyDescent="0.2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</row>
    <row r="270" spans="1:15" x14ac:dyDescent="0.2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</row>
    <row r="271" spans="1:15" x14ac:dyDescent="0.2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</row>
    <row r="272" spans="1:15" x14ac:dyDescent="0.2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</row>
    <row r="273" spans="1:15" x14ac:dyDescent="0.2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</row>
    <row r="274" spans="1:15" x14ac:dyDescent="0.2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</row>
    <row r="275" spans="1:15" x14ac:dyDescent="0.2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</row>
    <row r="276" spans="1:15" x14ac:dyDescent="0.2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</row>
    <row r="277" spans="1:15" x14ac:dyDescent="0.2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</row>
    <row r="278" spans="1:15" x14ac:dyDescent="0.2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</row>
    <row r="279" spans="1:15" x14ac:dyDescent="0.2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</row>
    <row r="280" spans="1:15" x14ac:dyDescent="0.2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</row>
    <row r="281" spans="1:15" x14ac:dyDescent="0.2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</row>
    <row r="282" spans="1:15" x14ac:dyDescent="0.2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</row>
    <row r="283" spans="1:15" x14ac:dyDescent="0.2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</row>
    <row r="284" spans="1:15" x14ac:dyDescent="0.2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</row>
    <row r="285" spans="1:15" x14ac:dyDescent="0.2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</row>
    <row r="286" spans="1:15" x14ac:dyDescent="0.2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</row>
    <row r="287" spans="1:15" x14ac:dyDescent="0.2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</row>
    <row r="288" spans="1:15" x14ac:dyDescent="0.2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</row>
    <row r="289" spans="1:15" x14ac:dyDescent="0.2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</row>
    <row r="290" spans="1:15" x14ac:dyDescent="0.2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</row>
    <row r="291" spans="1:15" x14ac:dyDescent="0.2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</row>
    <row r="292" spans="1:15" x14ac:dyDescent="0.2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</row>
    <row r="293" spans="1:15" x14ac:dyDescent="0.2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</row>
    <row r="294" spans="1:15" x14ac:dyDescent="0.2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</row>
    <row r="295" spans="1:15" x14ac:dyDescent="0.2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</row>
    <row r="296" spans="1:15" x14ac:dyDescent="0.2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</row>
    <row r="297" spans="1:15" x14ac:dyDescent="0.2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</row>
    <row r="298" spans="1:15" x14ac:dyDescent="0.2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</row>
    <row r="299" spans="1:15" x14ac:dyDescent="0.2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</row>
    <row r="300" spans="1:15" x14ac:dyDescent="0.2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</row>
    <row r="301" spans="1:15" x14ac:dyDescent="0.2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</row>
    <row r="302" spans="1:15" x14ac:dyDescent="0.2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</row>
    <row r="303" spans="1:15" x14ac:dyDescent="0.2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</row>
    <row r="304" spans="1:15" x14ac:dyDescent="0.2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</row>
    <row r="305" spans="1:15" x14ac:dyDescent="0.2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</row>
    <row r="306" spans="1:15" x14ac:dyDescent="0.2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</row>
    <row r="307" spans="1:15" x14ac:dyDescent="0.2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</row>
    <row r="308" spans="1:15" x14ac:dyDescent="0.2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</row>
    <row r="309" spans="1:15" x14ac:dyDescent="0.2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</row>
    <row r="310" spans="1:15" x14ac:dyDescent="0.2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</row>
    <row r="311" spans="1:15" x14ac:dyDescent="0.2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</row>
    <row r="312" spans="1:15" x14ac:dyDescent="0.2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</row>
    <row r="313" spans="1:15" x14ac:dyDescent="0.2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</row>
    <row r="314" spans="1:15" x14ac:dyDescent="0.2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</row>
    <row r="315" spans="1:15" x14ac:dyDescent="0.2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</row>
    <row r="316" spans="1:15" x14ac:dyDescent="0.2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</row>
    <row r="317" spans="1:15" x14ac:dyDescent="0.2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</row>
    <row r="318" spans="1:15" x14ac:dyDescent="0.2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</row>
    <row r="319" spans="1:15" x14ac:dyDescent="0.2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</row>
    <row r="320" spans="1:15" x14ac:dyDescent="0.2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</row>
    <row r="321" spans="1:15" x14ac:dyDescent="0.2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</row>
    <row r="322" spans="1:15" x14ac:dyDescent="0.2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</row>
    <row r="323" spans="1:15" x14ac:dyDescent="0.2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</row>
    <row r="324" spans="1:15" x14ac:dyDescent="0.2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</row>
    <row r="325" spans="1:15" x14ac:dyDescent="0.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</row>
    <row r="326" spans="1:15" x14ac:dyDescent="0.2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</row>
    <row r="327" spans="1:15" x14ac:dyDescent="0.2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</row>
    <row r="328" spans="1:15" x14ac:dyDescent="0.2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</row>
    <row r="329" spans="1:15" x14ac:dyDescent="0.2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</row>
    <row r="330" spans="1:15" x14ac:dyDescent="0.2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</row>
    <row r="331" spans="1:15" x14ac:dyDescent="0.2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</row>
    <row r="332" spans="1:15" x14ac:dyDescent="0.2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</row>
    <row r="333" spans="1:15" x14ac:dyDescent="0.2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</row>
    <row r="334" spans="1:15" x14ac:dyDescent="0.2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</row>
    <row r="335" spans="1:15" x14ac:dyDescent="0.2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</row>
    <row r="336" spans="1:15" x14ac:dyDescent="0.2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</row>
    <row r="337" spans="1:15" x14ac:dyDescent="0.2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</row>
    <row r="338" spans="1:15" x14ac:dyDescent="0.2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</row>
    <row r="339" spans="1:15" x14ac:dyDescent="0.2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</row>
    <row r="340" spans="1:15" x14ac:dyDescent="0.2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</row>
    <row r="341" spans="1:15" x14ac:dyDescent="0.2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</row>
    <row r="342" spans="1:15" x14ac:dyDescent="0.2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</row>
    <row r="343" spans="1:15" x14ac:dyDescent="0.2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</row>
    <row r="344" spans="1:15" x14ac:dyDescent="0.2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</row>
    <row r="345" spans="1:15" x14ac:dyDescent="0.2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</row>
    <row r="346" spans="1:15" x14ac:dyDescent="0.2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</row>
    <row r="347" spans="1:15" x14ac:dyDescent="0.2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</row>
    <row r="348" spans="1:15" x14ac:dyDescent="0.2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</row>
    <row r="349" spans="1:15" x14ac:dyDescent="0.2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</row>
    <row r="350" spans="1:15" x14ac:dyDescent="0.2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</row>
    <row r="351" spans="1:15" x14ac:dyDescent="0.2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</row>
    <row r="352" spans="1:15" x14ac:dyDescent="0.2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</row>
    <row r="353" spans="1:15" x14ac:dyDescent="0.2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</row>
    <row r="354" spans="1:15" x14ac:dyDescent="0.2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</row>
    <row r="355" spans="1:15" x14ac:dyDescent="0.2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</row>
    <row r="356" spans="1:15" x14ac:dyDescent="0.2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</row>
    <row r="357" spans="1:15" x14ac:dyDescent="0.2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</row>
    <row r="358" spans="1:15" x14ac:dyDescent="0.2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</row>
    <row r="359" spans="1:15" x14ac:dyDescent="0.2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</row>
    <row r="360" spans="1:15" x14ac:dyDescent="0.2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</row>
    <row r="361" spans="1:15" x14ac:dyDescent="0.2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</row>
    <row r="362" spans="1:15" x14ac:dyDescent="0.2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</row>
    <row r="363" spans="1:15" x14ac:dyDescent="0.2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</row>
    <row r="364" spans="1:15" x14ac:dyDescent="0.2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</row>
    <row r="365" spans="1:15" x14ac:dyDescent="0.2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</row>
    <row r="366" spans="1:15" x14ac:dyDescent="0.2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</row>
    <row r="367" spans="1:15" x14ac:dyDescent="0.2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</row>
    <row r="368" spans="1:15" x14ac:dyDescent="0.2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</row>
    <row r="369" spans="1:15" x14ac:dyDescent="0.2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</row>
    <row r="370" spans="1:15" x14ac:dyDescent="0.2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</row>
    <row r="371" spans="1:15" x14ac:dyDescent="0.2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</row>
    <row r="372" spans="1:15" x14ac:dyDescent="0.2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</row>
    <row r="373" spans="1:15" x14ac:dyDescent="0.2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</row>
    <row r="374" spans="1:15" x14ac:dyDescent="0.2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</row>
    <row r="375" spans="1:15" x14ac:dyDescent="0.2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</row>
    <row r="376" spans="1:15" x14ac:dyDescent="0.2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</row>
    <row r="377" spans="1:15" x14ac:dyDescent="0.2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</row>
    <row r="378" spans="1:15" x14ac:dyDescent="0.2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</row>
    <row r="379" spans="1:15" x14ac:dyDescent="0.2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</row>
    <row r="380" spans="1:15" x14ac:dyDescent="0.2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</row>
    <row r="381" spans="1:15" x14ac:dyDescent="0.2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</row>
    <row r="382" spans="1:15" x14ac:dyDescent="0.2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</row>
    <row r="383" spans="1:15" x14ac:dyDescent="0.2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</row>
    <row r="384" spans="1:15" x14ac:dyDescent="0.2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</row>
    <row r="385" spans="1:15" x14ac:dyDescent="0.2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</row>
    <row r="386" spans="1:15" x14ac:dyDescent="0.2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</row>
    <row r="387" spans="1:15" x14ac:dyDescent="0.2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</row>
    <row r="388" spans="1:15" x14ac:dyDescent="0.2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</row>
    <row r="389" spans="1:15" x14ac:dyDescent="0.2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</row>
    <row r="390" spans="1:15" x14ac:dyDescent="0.2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</row>
    <row r="391" spans="1:15" x14ac:dyDescent="0.2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</row>
    <row r="392" spans="1:15" x14ac:dyDescent="0.2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</row>
    <row r="393" spans="1:15" x14ac:dyDescent="0.2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</row>
    <row r="394" spans="1:15" x14ac:dyDescent="0.2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</row>
    <row r="395" spans="1:15" x14ac:dyDescent="0.2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</row>
    <row r="396" spans="1:15" x14ac:dyDescent="0.2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</row>
    <row r="397" spans="1:15" x14ac:dyDescent="0.2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</row>
    <row r="398" spans="1:15" x14ac:dyDescent="0.2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</row>
    <row r="399" spans="1:15" x14ac:dyDescent="0.2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</row>
    <row r="400" spans="1:15" x14ac:dyDescent="0.2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</row>
    <row r="401" spans="1:15" x14ac:dyDescent="0.2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</row>
    <row r="402" spans="1:15" x14ac:dyDescent="0.2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</row>
    <row r="403" spans="1:15" x14ac:dyDescent="0.2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</row>
    <row r="404" spans="1:15" x14ac:dyDescent="0.2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</row>
    <row r="405" spans="1:15" x14ac:dyDescent="0.2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</row>
    <row r="406" spans="1:15" x14ac:dyDescent="0.2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</row>
    <row r="407" spans="1:15" x14ac:dyDescent="0.2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</row>
    <row r="408" spans="1:15" x14ac:dyDescent="0.2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</row>
    <row r="409" spans="1:15" x14ac:dyDescent="0.2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</row>
    <row r="410" spans="1:15" x14ac:dyDescent="0.2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</row>
    <row r="411" spans="1:15" x14ac:dyDescent="0.2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</row>
    <row r="412" spans="1:15" x14ac:dyDescent="0.2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</row>
    <row r="413" spans="1:15" x14ac:dyDescent="0.2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</row>
    <row r="414" spans="1:15" x14ac:dyDescent="0.2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</row>
    <row r="415" spans="1:15" x14ac:dyDescent="0.2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</row>
    <row r="416" spans="1:15" x14ac:dyDescent="0.2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</row>
    <row r="417" spans="1:15" x14ac:dyDescent="0.2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</row>
    <row r="418" spans="1:15" x14ac:dyDescent="0.2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</row>
    <row r="419" spans="1:15" x14ac:dyDescent="0.2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</row>
    <row r="420" spans="1:15" x14ac:dyDescent="0.2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</row>
    <row r="421" spans="1:15" x14ac:dyDescent="0.2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</row>
    <row r="422" spans="1:15" x14ac:dyDescent="0.2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</row>
    <row r="423" spans="1:15" x14ac:dyDescent="0.2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</row>
    <row r="424" spans="1:15" x14ac:dyDescent="0.2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</row>
    <row r="425" spans="1:15" x14ac:dyDescent="0.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</row>
    <row r="426" spans="1:15" x14ac:dyDescent="0.2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</row>
    <row r="427" spans="1:15" x14ac:dyDescent="0.2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</row>
    <row r="428" spans="1:15" x14ac:dyDescent="0.2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</row>
    <row r="429" spans="1:15" x14ac:dyDescent="0.2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</row>
    <row r="430" spans="1:15" x14ac:dyDescent="0.2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</row>
    <row r="431" spans="1:15" x14ac:dyDescent="0.2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</row>
    <row r="432" spans="1:15" x14ac:dyDescent="0.2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</row>
    <row r="433" spans="1:15" x14ac:dyDescent="0.2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</row>
    <row r="434" spans="1:15" x14ac:dyDescent="0.2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</row>
    <row r="435" spans="1:15" x14ac:dyDescent="0.2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</row>
    <row r="436" spans="1:15" x14ac:dyDescent="0.2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</row>
    <row r="437" spans="1:15" x14ac:dyDescent="0.2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</row>
    <row r="438" spans="1:15" x14ac:dyDescent="0.2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</row>
    <row r="439" spans="1:15" x14ac:dyDescent="0.2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</row>
    <row r="440" spans="1:15" x14ac:dyDescent="0.2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</row>
    <row r="441" spans="1:15" x14ac:dyDescent="0.2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</row>
    <row r="442" spans="1:15" x14ac:dyDescent="0.2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</row>
    <row r="443" spans="1:15" x14ac:dyDescent="0.2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</row>
    <row r="444" spans="1:15" x14ac:dyDescent="0.2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</row>
    <row r="445" spans="1:15" x14ac:dyDescent="0.2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</row>
    <row r="446" spans="1:15" x14ac:dyDescent="0.2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</row>
    <row r="447" spans="1:15" x14ac:dyDescent="0.2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</row>
    <row r="448" spans="1:15" x14ac:dyDescent="0.2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</row>
    <row r="449" spans="1:15" x14ac:dyDescent="0.2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</row>
    <row r="450" spans="1:15" x14ac:dyDescent="0.2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</row>
    <row r="451" spans="1:15" x14ac:dyDescent="0.2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</row>
    <row r="452" spans="1:15" x14ac:dyDescent="0.2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</row>
    <row r="453" spans="1:15" x14ac:dyDescent="0.2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</row>
    <row r="454" spans="1:15" x14ac:dyDescent="0.2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</row>
    <row r="455" spans="1:15" x14ac:dyDescent="0.2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</row>
    <row r="456" spans="1:15" x14ac:dyDescent="0.2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</row>
    <row r="457" spans="1:15" x14ac:dyDescent="0.2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</row>
    <row r="458" spans="1:15" x14ac:dyDescent="0.2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</row>
    <row r="459" spans="1:15" x14ac:dyDescent="0.2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</row>
    <row r="460" spans="1:15" x14ac:dyDescent="0.2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</row>
    <row r="461" spans="1:15" x14ac:dyDescent="0.2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</row>
    <row r="462" spans="1:15" x14ac:dyDescent="0.2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</row>
    <row r="463" spans="1:15" x14ac:dyDescent="0.2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</row>
    <row r="464" spans="1:15" x14ac:dyDescent="0.2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</row>
    <row r="465" spans="1:15" x14ac:dyDescent="0.2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</row>
    <row r="466" spans="1:15" x14ac:dyDescent="0.2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</row>
    <row r="467" spans="1:15" x14ac:dyDescent="0.2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</row>
    <row r="468" spans="1:15" x14ac:dyDescent="0.2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</row>
    <row r="469" spans="1:15" x14ac:dyDescent="0.2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</row>
    <row r="470" spans="1:15" x14ac:dyDescent="0.2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</row>
    <row r="471" spans="1:15" x14ac:dyDescent="0.2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</row>
    <row r="472" spans="1:15" x14ac:dyDescent="0.2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</row>
    <row r="473" spans="1:15" x14ac:dyDescent="0.2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</row>
    <row r="474" spans="1:15" x14ac:dyDescent="0.2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</row>
    <row r="475" spans="1:15" x14ac:dyDescent="0.2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</row>
    <row r="476" spans="1:15" x14ac:dyDescent="0.2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</row>
    <row r="477" spans="1:15" x14ac:dyDescent="0.2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</row>
    <row r="478" spans="1:15" x14ac:dyDescent="0.2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</row>
    <row r="479" spans="1:15" x14ac:dyDescent="0.2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</row>
    <row r="480" spans="1:15" x14ac:dyDescent="0.2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</row>
    <row r="481" spans="1:15" x14ac:dyDescent="0.2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</row>
    <row r="482" spans="1:15" x14ac:dyDescent="0.2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</row>
    <row r="483" spans="1:15" x14ac:dyDescent="0.2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</row>
    <row r="484" spans="1:15" x14ac:dyDescent="0.2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</row>
    <row r="485" spans="1:15" x14ac:dyDescent="0.2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</row>
    <row r="486" spans="1:15" x14ac:dyDescent="0.2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</row>
    <row r="487" spans="1:15" x14ac:dyDescent="0.2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</row>
    <row r="488" spans="1:15" x14ac:dyDescent="0.2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</row>
    <row r="489" spans="1:15" x14ac:dyDescent="0.2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</row>
    <row r="490" spans="1:15" x14ac:dyDescent="0.2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</row>
    <row r="491" spans="1:15" x14ac:dyDescent="0.2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</row>
    <row r="492" spans="1:15" x14ac:dyDescent="0.2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</row>
    <row r="493" spans="1:15" x14ac:dyDescent="0.2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</row>
    <row r="494" spans="1:15" x14ac:dyDescent="0.2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</row>
    <row r="495" spans="1:15" x14ac:dyDescent="0.2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</row>
    <row r="496" spans="1:15" x14ac:dyDescent="0.2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</row>
    <row r="497" spans="1:15" x14ac:dyDescent="0.2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</row>
    <row r="498" spans="1:15" x14ac:dyDescent="0.2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</row>
    <row r="499" spans="1:15" x14ac:dyDescent="0.2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</row>
    <row r="500" spans="1:15" x14ac:dyDescent="0.2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</row>
    <row r="501" spans="1:15" x14ac:dyDescent="0.2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</row>
    <row r="502" spans="1:15" x14ac:dyDescent="0.2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</row>
    <row r="503" spans="1:15" x14ac:dyDescent="0.2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</row>
    <row r="504" spans="1:15" x14ac:dyDescent="0.2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</row>
    <row r="505" spans="1:15" x14ac:dyDescent="0.2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</row>
    <row r="506" spans="1:15" x14ac:dyDescent="0.2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</row>
    <row r="507" spans="1:15" x14ac:dyDescent="0.2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</row>
    <row r="508" spans="1:15" x14ac:dyDescent="0.2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</row>
    <row r="509" spans="1:15" x14ac:dyDescent="0.2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</row>
    <row r="510" spans="1:15" x14ac:dyDescent="0.2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</row>
    <row r="511" spans="1:15" x14ac:dyDescent="0.2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</row>
    <row r="512" spans="1:15" x14ac:dyDescent="0.2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</row>
    <row r="513" spans="1:15" x14ac:dyDescent="0.2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</row>
    <row r="514" spans="1:15" x14ac:dyDescent="0.2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</row>
    <row r="515" spans="1:15" x14ac:dyDescent="0.2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</row>
    <row r="516" spans="1:15" x14ac:dyDescent="0.2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</row>
    <row r="517" spans="1:15" x14ac:dyDescent="0.2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</row>
    <row r="518" spans="1:15" x14ac:dyDescent="0.2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</row>
    <row r="519" spans="1:15" x14ac:dyDescent="0.2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</row>
    <row r="520" spans="1:15" x14ac:dyDescent="0.2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</row>
    <row r="521" spans="1:15" x14ac:dyDescent="0.2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</row>
    <row r="522" spans="1:15" x14ac:dyDescent="0.2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</row>
    <row r="523" spans="1:15" x14ac:dyDescent="0.2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</row>
    <row r="524" spans="1:15" x14ac:dyDescent="0.2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</row>
    <row r="525" spans="1:15" x14ac:dyDescent="0.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</row>
    <row r="526" spans="1:15" x14ac:dyDescent="0.2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</row>
    <row r="527" spans="1:15" x14ac:dyDescent="0.2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</row>
    <row r="528" spans="1:15" x14ac:dyDescent="0.2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</row>
    <row r="529" spans="1:15" x14ac:dyDescent="0.2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</row>
    <row r="530" spans="1:15" x14ac:dyDescent="0.2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</row>
    <row r="531" spans="1:15" x14ac:dyDescent="0.2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</row>
    <row r="532" spans="1:15" x14ac:dyDescent="0.2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</row>
    <row r="533" spans="1:15" x14ac:dyDescent="0.2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</row>
    <row r="534" spans="1:15" x14ac:dyDescent="0.2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</row>
    <row r="535" spans="1:15" x14ac:dyDescent="0.2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</row>
    <row r="536" spans="1:15" x14ac:dyDescent="0.2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</row>
    <row r="537" spans="1:15" x14ac:dyDescent="0.2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</row>
    <row r="538" spans="1:15" x14ac:dyDescent="0.2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</row>
    <row r="539" spans="1:15" x14ac:dyDescent="0.2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</row>
    <row r="540" spans="1:15" x14ac:dyDescent="0.2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</row>
    <row r="541" spans="1:15" x14ac:dyDescent="0.2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</row>
    <row r="542" spans="1:15" x14ac:dyDescent="0.2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</row>
    <row r="543" spans="1:15" x14ac:dyDescent="0.2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</row>
    <row r="544" spans="1:15" x14ac:dyDescent="0.2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</row>
    <row r="545" spans="1:15" x14ac:dyDescent="0.2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</row>
    <row r="546" spans="1:15" x14ac:dyDescent="0.2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</row>
    <row r="547" spans="1:15" x14ac:dyDescent="0.2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</row>
    <row r="548" spans="1:15" x14ac:dyDescent="0.2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</row>
    <row r="549" spans="1:15" x14ac:dyDescent="0.2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</row>
    <row r="550" spans="1:15" x14ac:dyDescent="0.2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</row>
    <row r="551" spans="1:15" x14ac:dyDescent="0.2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</row>
    <row r="552" spans="1:15" x14ac:dyDescent="0.2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</row>
    <row r="553" spans="1:15" x14ac:dyDescent="0.2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</row>
    <row r="554" spans="1:15" x14ac:dyDescent="0.2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</row>
    <row r="555" spans="1:15" x14ac:dyDescent="0.2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</row>
    <row r="556" spans="1:15" x14ac:dyDescent="0.2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</row>
    <row r="557" spans="1:15" x14ac:dyDescent="0.2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</row>
    <row r="558" spans="1:15" x14ac:dyDescent="0.2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</row>
    <row r="559" spans="1:15" x14ac:dyDescent="0.2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</row>
    <row r="560" spans="1:15" x14ac:dyDescent="0.2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</row>
    <row r="561" spans="1:15" x14ac:dyDescent="0.2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</row>
    <row r="562" spans="1:15" x14ac:dyDescent="0.2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</row>
    <row r="563" spans="1:15" x14ac:dyDescent="0.2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</row>
    <row r="564" spans="1:15" x14ac:dyDescent="0.2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</row>
    <row r="565" spans="1:15" x14ac:dyDescent="0.2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</row>
    <row r="566" spans="1:15" x14ac:dyDescent="0.2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</row>
    <row r="567" spans="1:15" x14ac:dyDescent="0.2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</row>
    <row r="568" spans="1:15" x14ac:dyDescent="0.2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</row>
    <row r="569" spans="1:15" x14ac:dyDescent="0.2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</row>
    <row r="570" spans="1:15" x14ac:dyDescent="0.2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</row>
    <row r="571" spans="1:15" x14ac:dyDescent="0.2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</row>
    <row r="572" spans="1:15" x14ac:dyDescent="0.2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</row>
    <row r="573" spans="1:15" x14ac:dyDescent="0.2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</row>
    <row r="574" spans="1:15" x14ac:dyDescent="0.2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</row>
    <row r="575" spans="1:15" x14ac:dyDescent="0.2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</row>
    <row r="576" spans="1:15" x14ac:dyDescent="0.2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</row>
    <row r="577" spans="1:15" x14ac:dyDescent="0.2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</row>
    <row r="578" spans="1:15" x14ac:dyDescent="0.2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</row>
    <row r="579" spans="1:15" x14ac:dyDescent="0.2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</row>
    <row r="580" spans="1:15" x14ac:dyDescent="0.2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</row>
    <row r="581" spans="1:15" x14ac:dyDescent="0.2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</row>
    <row r="582" spans="1:15" x14ac:dyDescent="0.2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</row>
    <row r="583" spans="1:15" x14ac:dyDescent="0.2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</row>
    <row r="584" spans="1:15" x14ac:dyDescent="0.2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</row>
    <row r="585" spans="1:15" x14ac:dyDescent="0.2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</row>
    <row r="586" spans="1:15" x14ac:dyDescent="0.2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</row>
    <row r="587" spans="1:15" x14ac:dyDescent="0.2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</row>
    <row r="588" spans="1:15" x14ac:dyDescent="0.2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</row>
    <row r="589" spans="1:15" x14ac:dyDescent="0.2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</row>
    <row r="590" spans="1:15" x14ac:dyDescent="0.2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</row>
    <row r="591" spans="1:15" x14ac:dyDescent="0.2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</row>
    <row r="592" spans="1:15" x14ac:dyDescent="0.2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</row>
    <row r="593" spans="1:15" x14ac:dyDescent="0.2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</row>
    <row r="594" spans="1:15" x14ac:dyDescent="0.2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</row>
    <row r="595" spans="1:15" x14ac:dyDescent="0.2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</row>
    <row r="596" spans="1:15" x14ac:dyDescent="0.2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</row>
    <row r="597" spans="1:15" x14ac:dyDescent="0.2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</row>
    <row r="598" spans="1:15" x14ac:dyDescent="0.2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</row>
    <row r="599" spans="1:15" x14ac:dyDescent="0.2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</row>
    <row r="600" spans="1:15" x14ac:dyDescent="0.2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</row>
    <row r="601" spans="1:15" x14ac:dyDescent="0.2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</row>
    <row r="602" spans="1:15" x14ac:dyDescent="0.2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</row>
    <row r="603" spans="1:15" x14ac:dyDescent="0.2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</row>
    <row r="604" spans="1:15" x14ac:dyDescent="0.2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</row>
    <row r="605" spans="1:15" x14ac:dyDescent="0.2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</row>
    <row r="606" spans="1:15" x14ac:dyDescent="0.2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</row>
    <row r="607" spans="1:15" x14ac:dyDescent="0.2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</row>
    <row r="608" spans="1:15" x14ac:dyDescent="0.2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</row>
    <row r="609" spans="1:15" x14ac:dyDescent="0.2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</row>
    <row r="610" spans="1:15" x14ac:dyDescent="0.2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</row>
    <row r="611" spans="1:15" x14ac:dyDescent="0.2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</row>
    <row r="612" spans="1:15" x14ac:dyDescent="0.2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</row>
    <row r="613" spans="1:15" x14ac:dyDescent="0.2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</row>
    <row r="614" spans="1:15" x14ac:dyDescent="0.2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</row>
    <row r="615" spans="1:15" x14ac:dyDescent="0.2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</row>
    <row r="616" spans="1:15" x14ac:dyDescent="0.2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</row>
    <row r="617" spans="1:15" x14ac:dyDescent="0.2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</row>
    <row r="618" spans="1:15" x14ac:dyDescent="0.2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</row>
    <row r="619" spans="1:15" x14ac:dyDescent="0.2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</row>
    <row r="620" spans="1:15" x14ac:dyDescent="0.2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</row>
    <row r="621" spans="1:15" x14ac:dyDescent="0.2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</row>
    <row r="622" spans="1:15" x14ac:dyDescent="0.2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</row>
    <row r="623" spans="1:15" x14ac:dyDescent="0.2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</row>
    <row r="624" spans="1:15" x14ac:dyDescent="0.2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</row>
    <row r="625" spans="1:15" x14ac:dyDescent="0.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</row>
    <row r="626" spans="1:15" x14ac:dyDescent="0.2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</row>
    <row r="627" spans="1:15" x14ac:dyDescent="0.2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</row>
    <row r="628" spans="1:15" x14ac:dyDescent="0.2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</row>
    <row r="629" spans="1:15" x14ac:dyDescent="0.2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</row>
    <row r="630" spans="1:15" x14ac:dyDescent="0.2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</row>
    <row r="631" spans="1:15" x14ac:dyDescent="0.2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</row>
    <row r="632" spans="1:15" x14ac:dyDescent="0.2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</row>
    <row r="633" spans="1:15" x14ac:dyDescent="0.2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</row>
    <row r="634" spans="1:15" x14ac:dyDescent="0.2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</row>
    <row r="635" spans="1:15" x14ac:dyDescent="0.2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</row>
    <row r="636" spans="1:15" x14ac:dyDescent="0.2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</row>
    <row r="637" spans="1:15" x14ac:dyDescent="0.2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</row>
    <row r="638" spans="1:15" x14ac:dyDescent="0.2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</row>
    <row r="639" spans="1:15" x14ac:dyDescent="0.2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</row>
    <row r="640" spans="1:15" x14ac:dyDescent="0.2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</row>
    <row r="641" spans="1:15" x14ac:dyDescent="0.2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</row>
    <row r="642" spans="1:15" x14ac:dyDescent="0.2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</row>
    <row r="643" spans="1:15" x14ac:dyDescent="0.2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</row>
    <row r="644" spans="1:15" x14ac:dyDescent="0.2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</row>
    <row r="645" spans="1:15" x14ac:dyDescent="0.2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</row>
    <row r="646" spans="1:15" x14ac:dyDescent="0.2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</row>
    <row r="647" spans="1:15" x14ac:dyDescent="0.2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</row>
    <row r="648" spans="1:15" x14ac:dyDescent="0.2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</row>
    <row r="649" spans="1:15" x14ac:dyDescent="0.2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</row>
    <row r="650" spans="1:15" x14ac:dyDescent="0.2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</row>
    <row r="651" spans="1:15" x14ac:dyDescent="0.2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</row>
    <row r="652" spans="1:15" x14ac:dyDescent="0.2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</row>
    <row r="653" spans="1:15" x14ac:dyDescent="0.2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</row>
    <row r="654" spans="1:15" x14ac:dyDescent="0.2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</row>
    <row r="655" spans="1:15" x14ac:dyDescent="0.2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</row>
    <row r="656" spans="1:15" x14ac:dyDescent="0.2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</row>
    <row r="657" spans="1:15" x14ac:dyDescent="0.2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</row>
    <row r="658" spans="1:15" x14ac:dyDescent="0.2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</row>
    <row r="659" spans="1:15" x14ac:dyDescent="0.2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</row>
    <row r="660" spans="1:15" x14ac:dyDescent="0.2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</row>
    <row r="661" spans="1:15" x14ac:dyDescent="0.2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</row>
    <row r="662" spans="1:15" x14ac:dyDescent="0.2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</row>
    <row r="663" spans="1:15" x14ac:dyDescent="0.2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</row>
    <row r="664" spans="1:15" x14ac:dyDescent="0.2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</row>
    <row r="665" spans="1:15" x14ac:dyDescent="0.2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</row>
    <row r="666" spans="1:15" x14ac:dyDescent="0.2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</row>
    <row r="667" spans="1:15" x14ac:dyDescent="0.2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</row>
    <row r="668" spans="1:15" x14ac:dyDescent="0.2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</row>
    <row r="669" spans="1:15" x14ac:dyDescent="0.2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</row>
    <row r="670" spans="1:15" x14ac:dyDescent="0.2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</row>
    <row r="671" spans="1:15" x14ac:dyDescent="0.2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</row>
    <row r="672" spans="1:15" x14ac:dyDescent="0.2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</row>
    <row r="673" spans="1:15" x14ac:dyDescent="0.2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</row>
    <row r="674" spans="1:15" x14ac:dyDescent="0.2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</row>
    <row r="675" spans="1:15" x14ac:dyDescent="0.2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</row>
    <row r="676" spans="1:15" x14ac:dyDescent="0.2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</row>
    <row r="677" spans="1:15" x14ac:dyDescent="0.2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</row>
    <row r="678" spans="1:15" x14ac:dyDescent="0.2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</row>
    <row r="679" spans="1:15" x14ac:dyDescent="0.2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</row>
    <row r="680" spans="1:15" x14ac:dyDescent="0.2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</row>
    <row r="681" spans="1:15" x14ac:dyDescent="0.2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</row>
    <row r="682" spans="1:15" x14ac:dyDescent="0.2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</row>
    <row r="683" spans="1:15" x14ac:dyDescent="0.2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</row>
    <row r="684" spans="1:15" x14ac:dyDescent="0.2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</row>
    <row r="685" spans="1:15" x14ac:dyDescent="0.2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</row>
    <row r="686" spans="1:15" x14ac:dyDescent="0.2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</row>
    <row r="687" spans="1:15" x14ac:dyDescent="0.2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</row>
    <row r="688" spans="1:15" x14ac:dyDescent="0.2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</row>
    <row r="689" spans="1:15" x14ac:dyDescent="0.2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</row>
    <row r="690" spans="1:15" x14ac:dyDescent="0.2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</row>
    <row r="691" spans="1:15" x14ac:dyDescent="0.2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</row>
    <row r="692" spans="1:15" x14ac:dyDescent="0.2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</row>
    <row r="693" spans="1:15" x14ac:dyDescent="0.2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</row>
    <row r="694" spans="1:15" x14ac:dyDescent="0.2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</row>
    <row r="695" spans="1:15" x14ac:dyDescent="0.2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</row>
    <row r="696" spans="1:15" x14ac:dyDescent="0.2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</row>
    <row r="697" spans="1:15" x14ac:dyDescent="0.2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</row>
    <row r="698" spans="1:15" x14ac:dyDescent="0.2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</row>
    <row r="699" spans="1:15" x14ac:dyDescent="0.2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</row>
    <row r="700" spans="1:15" x14ac:dyDescent="0.2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</row>
    <row r="701" spans="1:15" x14ac:dyDescent="0.2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</row>
    <row r="702" spans="1:15" x14ac:dyDescent="0.2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</row>
    <row r="703" spans="1:15" x14ac:dyDescent="0.2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</row>
    <row r="704" spans="1:15" x14ac:dyDescent="0.2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</row>
    <row r="705" spans="1:15" x14ac:dyDescent="0.2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</row>
    <row r="706" spans="1:15" x14ac:dyDescent="0.2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</row>
    <row r="707" spans="1:15" x14ac:dyDescent="0.2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</row>
    <row r="708" spans="1:15" x14ac:dyDescent="0.2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</row>
    <row r="709" spans="1:15" x14ac:dyDescent="0.2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</row>
    <row r="710" spans="1:15" x14ac:dyDescent="0.2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</row>
    <row r="711" spans="1:15" x14ac:dyDescent="0.2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</row>
    <row r="712" spans="1:15" x14ac:dyDescent="0.2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</row>
    <row r="713" spans="1:15" x14ac:dyDescent="0.2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</row>
    <row r="714" spans="1:15" x14ac:dyDescent="0.2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</row>
    <row r="715" spans="1:15" x14ac:dyDescent="0.2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</row>
    <row r="716" spans="1:15" x14ac:dyDescent="0.2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</row>
    <row r="717" spans="1:15" x14ac:dyDescent="0.2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</row>
    <row r="718" spans="1:15" x14ac:dyDescent="0.2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</row>
    <row r="719" spans="1:15" x14ac:dyDescent="0.2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</row>
    <row r="720" spans="1:15" x14ac:dyDescent="0.2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</row>
    <row r="721" spans="1:15" x14ac:dyDescent="0.2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</row>
    <row r="722" spans="1:15" x14ac:dyDescent="0.2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</row>
    <row r="723" spans="1:15" x14ac:dyDescent="0.2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</row>
    <row r="724" spans="1:15" x14ac:dyDescent="0.2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</row>
    <row r="725" spans="1:15" x14ac:dyDescent="0.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</row>
    <row r="726" spans="1:15" x14ac:dyDescent="0.2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</row>
    <row r="727" spans="1:15" x14ac:dyDescent="0.2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</row>
    <row r="728" spans="1:15" x14ac:dyDescent="0.2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</row>
    <row r="729" spans="1:15" x14ac:dyDescent="0.2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</row>
    <row r="730" spans="1:15" x14ac:dyDescent="0.2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</row>
    <row r="731" spans="1:15" x14ac:dyDescent="0.2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</row>
    <row r="732" spans="1:15" x14ac:dyDescent="0.2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</row>
    <row r="733" spans="1:15" x14ac:dyDescent="0.2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</row>
    <row r="734" spans="1:15" x14ac:dyDescent="0.2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</row>
    <row r="735" spans="1:15" x14ac:dyDescent="0.2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</row>
    <row r="736" spans="1:15" x14ac:dyDescent="0.2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</row>
    <row r="737" spans="1:15" x14ac:dyDescent="0.2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</row>
    <row r="738" spans="1:15" x14ac:dyDescent="0.2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</row>
    <row r="739" spans="1:15" x14ac:dyDescent="0.2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</row>
    <row r="740" spans="1:15" x14ac:dyDescent="0.2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</row>
    <row r="741" spans="1:15" x14ac:dyDescent="0.2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</row>
    <row r="742" spans="1:15" x14ac:dyDescent="0.2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</row>
    <row r="743" spans="1:15" x14ac:dyDescent="0.2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</row>
    <row r="744" spans="1:15" x14ac:dyDescent="0.2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</row>
    <row r="745" spans="1:15" x14ac:dyDescent="0.2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</row>
    <row r="746" spans="1:15" x14ac:dyDescent="0.2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</row>
    <row r="747" spans="1:15" x14ac:dyDescent="0.2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</row>
    <row r="748" spans="1:15" x14ac:dyDescent="0.2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</row>
    <row r="749" spans="1:15" x14ac:dyDescent="0.2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</row>
    <row r="750" spans="1:15" x14ac:dyDescent="0.2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</row>
    <row r="751" spans="1:15" x14ac:dyDescent="0.2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</row>
    <row r="752" spans="1:15" x14ac:dyDescent="0.2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</row>
    <row r="753" spans="1:15" x14ac:dyDescent="0.2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</row>
    <row r="754" spans="1:15" x14ac:dyDescent="0.2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</row>
    <row r="755" spans="1:15" x14ac:dyDescent="0.2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</row>
    <row r="756" spans="1:15" x14ac:dyDescent="0.2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</row>
    <row r="757" spans="1:15" x14ac:dyDescent="0.2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</row>
    <row r="758" spans="1:15" x14ac:dyDescent="0.2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</row>
    <row r="759" spans="1:15" x14ac:dyDescent="0.2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</row>
    <row r="760" spans="1:15" x14ac:dyDescent="0.2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</row>
    <row r="761" spans="1:15" x14ac:dyDescent="0.2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</row>
    <row r="762" spans="1:15" x14ac:dyDescent="0.2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</row>
    <row r="763" spans="1:15" x14ac:dyDescent="0.2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</row>
  </sheetData>
  <sortState xmlns:xlrd2="http://schemas.microsoft.com/office/spreadsheetml/2017/richdata2" ref="A2:O872">
    <sortCondition ref="O1"/>
  </sortState>
  <phoneticPr fontId="4" type="noConversion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5F715D128420448B629FF8C8B06BF74" ma:contentTypeVersion="11" ma:contentTypeDescription="Create a new document." ma:contentTypeScope="" ma:versionID="fb5af15143c56616fdbdb7fda8dae79c">
  <xsd:schema xmlns:xsd="http://www.w3.org/2001/XMLSchema" xmlns:xs="http://www.w3.org/2001/XMLSchema" xmlns:p="http://schemas.microsoft.com/office/2006/metadata/properties" xmlns:ns3="f7bf760d-6246-43a8-9783-926445be0484" xmlns:ns4="53fda0ca-99a8-48fa-ac1c-c797a9d3a90b" targetNamespace="http://schemas.microsoft.com/office/2006/metadata/properties" ma:root="true" ma:fieldsID="8779008ff33a0f2ab8d85afa3c4842f8" ns3:_="" ns4:_="">
    <xsd:import namespace="f7bf760d-6246-43a8-9783-926445be0484"/>
    <xsd:import namespace="53fda0ca-99a8-48fa-ac1c-c797a9d3a90b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DateTaken" minOccurs="0"/>
                <xsd:element ref="ns4:MediaServiceLocation" minOccurs="0"/>
                <xsd:element ref="ns4:MediaServiceEventHashCode" minOccurs="0"/>
                <xsd:element ref="ns4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bf760d-6246-43a8-9783-926445be0484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3fda0ca-99a8-48fa-ac1c-c797a9d3a90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6" nillable="true" ma:displayName="MediaServiceLocation" ma:internalName="MediaServiceLocation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E00526A-7FA2-41A4-9DB9-2685E18E4C8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57DD342-4F4D-488C-AC44-E08416835001}">
  <ds:schemaRefs>
    <ds:schemaRef ds:uri="http://schemas.microsoft.com/office/2006/metadata/properties"/>
    <ds:schemaRef ds:uri="53fda0ca-99a8-48fa-ac1c-c797a9d3a90b"/>
    <ds:schemaRef ds:uri="http://purl.org/dc/terms/"/>
    <ds:schemaRef ds:uri="f7bf760d-6246-43a8-9783-926445be0484"/>
    <ds:schemaRef ds:uri="http://purl.org/dc/elements/1.1/"/>
    <ds:schemaRef ds:uri="http://schemas.microsoft.com/office/infopath/2007/PartnerControls"/>
    <ds:schemaRef ds:uri="http://purl.org/dc/dcmitype/"/>
    <ds:schemaRef ds:uri="http://schemas.microsoft.com/office/2006/documentManagement/types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47870707-F073-4ABF-8DF5-5587D6C46CE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7bf760d-6246-43a8-9783-926445be0484"/>
    <ds:schemaRef ds:uri="53fda0ca-99a8-48fa-ac1c-c797a9d3a90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Conversion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Christine Ribeiro-Kumara</dc:creator>
  <cp:lastModifiedBy>Chris Ribeiro-Kumara</cp:lastModifiedBy>
  <dcterms:created xsi:type="dcterms:W3CDTF">2019-07-27T17:09:01Z</dcterms:created>
  <dcterms:modified xsi:type="dcterms:W3CDTF">2020-02-20T14:56:26Z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0x01010075F715D128420448B629FF8C8B06BF74</vt:lpwstr>
  </property>
</Properties>
</file>