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200" yWindow="1000" windowWidth="25600" windowHeight="16060" activeTab="3"/>
  </bookViews>
  <sheets>
    <sheet name="DCT" sheetId="1" r:id="rId1"/>
    <sheet name="SAD＋NEW" sheetId="2" r:id="rId2"/>
    <sheet name="RESULTS_OLD" sheetId="4" r:id="rId3"/>
    <sheet name="7-functions" sheetId="5" r:id="rId4"/>
    <sheet name="New Input CES" sheetId="6" r:id="rId5"/>
  </sheets>
  <definedNames>
    <definedName name="_xlnm._FilterDatabase" localSheetId="0" hidden="1">DCT!$E$3:$G$38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5" l="1"/>
  <c r="O21" i="5"/>
  <c r="O20" i="5"/>
  <c r="O19" i="5"/>
  <c r="O18" i="5"/>
  <c r="O17" i="5"/>
  <c r="O16" i="5"/>
  <c r="O15" i="5"/>
  <c r="L4" i="5"/>
  <c r="L5" i="5"/>
  <c r="L3" i="5"/>
  <c r="L2" i="5"/>
  <c r="H33" i="6"/>
  <c r="H32" i="6"/>
  <c r="H31" i="6"/>
  <c r="H30" i="6"/>
  <c r="H29" i="6"/>
  <c r="D2" i="6"/>
  <c r="D3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4" i="6"/>
  <c r="D15" i="6"/>
  <c r="D16" i="6"/>
  <c r="D17" i="6"/>
  <c r="D18" i="6"/>
  <c r="D7" i="6"/>
  <c r="D8" i="6"/>
  <c r="D9" i="6"/>
  <c r="D10" i="6"/>
  <c r="D11" i="6"/>
  <c r="D12" i="6"/>
  <c r="D13" i="6"/>
  <c r="D4" i="6"/>
  <c r="D5" i="6"/>
  <c r="D6" i="6"/>
  <c r="V4" i="5"/>
  <c r="V5" i="5"/>
  <c r="V6" i="5"/>
  <c r="V8" i="5"/>
  <c r="V9" i="5"/>
  <c r="V11" i="5"/>
  <c r="V12" i="5"/>
  <c r="V13" i="5"/>
  <c r="V3" i="5"/>
  <c r="L18" i="5"/>
  <c r="L20" i="5"/>
  <c r="L19" i="5"/>
  <c r="L21" i="5"/>
  <c r="L22" i="5"/>
  <c r="X76" i="4"/>
  <c r="W76" i="4"/>
  <c r="P76" i="4"/>
  <c r="X75" i="4"/>
  <c r="W75" i="4"/>
  <c r="P75" i="4"/>
  <c r="X74" i="4"/>
  <c r="W74" i="4"/>
  <c r="P74" i="4"/>
  <c r="X73" i="4"/>
  <c r="W73" i="4"/>
  <c r="P73" i="4"/>
  <c r="X72" i="4"/>
  <c r="W72" i="4"/>
  <c r="P72" i="4"/>
  <c r="X71" i="4"/>
  <c r="W71" i="4"/>
  <c r="P71" i="4"/>
  <c r="X70" i="4"/>
  <c r="W70" i="4"/>
  <c r="P70" i="4"/>
  <c r="X69" i="4"/>
  <c r="W69" i="4"/>
  <c r="P69" i="4"/>
  <c r="X68" i="4"/>
  <c r="W68" i="4"/>
  <c r="P68" i="4"/>
  <c r="X67" i="4"/>
  <c r="W67" i="4"/>
  <c r="P67" i="4"/>
  <c r="X66" i="4"/>
  <c r="W66" i="4"/>
  <c r="P66" i="4"/>
  <c r="X65" i="4"/>
  <c r="W65" i="4"/>
  <c r="P65" i="4"/>
  <c r="X64" i="4"/>
  <c r="W64" i="4"/>
  <c r="P64" i="4"/>
  <c r="X63" i="4"/>
  <c r="W63" i="4"/>
  <c r="P63" i="4"/>
  <c r="X62" i="4"/>
  <c r="W62" i="4"/>
  <c r="P62" i="4"/>
  <c r="X61" i="4"/>
  <c r="W61" i="4"/>
  <c r="P61" i="4"/>
  <c r="X60" i="4"/>
  <c r="W60" i="4"/>
  <c r="P60" i="4"/>
  <c r="X59" i="4"/>
  <c r="W59" i="4"/>
  <c r="P59" i="4"/>
  <c r="X58" i="4"/>
  <c r="W58" i="4"/>
  <c r="P58" i="4"/>
  <c r="X57" i="4"/>
  <c r="W57" i="4"/>
  <c r="P57" i="4"/>
  <c r="X56" i="4"/>
  <c r="W56" i="4"/>
  <c r="P56" i="4"/>
  <c r="X55" i="4"/>
  <c r="W55" i="4"/>
  <c r="P55" i="4"/>
  <c r="X54" i="4"/>
  <c r="W54" i="4"/>
  <c r="P54" i="4"/>
  <c r="X53" i="4"/>
  <c r="W53" i="4"/>
  <c r="P53" i="4"/>
  <c r="X52" i="4"/>
  <c r="W52" i="4"/>
  <c r="P52" i="4"/>
  <c r="X51" i="4"/>
  <c r="W51" i="4"/>
  <c r="P51" i="4"/>
  <c r="X50" i="4"/>
  <c r="W50" i="4"/>
  <c r="P50" i="4"/>
  <c r="Z41" i="4"/>
  <c r="Z42" i="4"/>
  <c r="Z43" i="4"/>
  <c r="Z44" i="4"/>
  <c r="Z45" i="4"/>
  <c r="Z46" i="4"/>
  <c r="AA49" i="4"/>
  <c r="X49" i="4"/>
  <c r="W49" i="4"/>
  <c r="P49" i="4"/>
  <c r="AA48" i="4"/>
  <c r="X48" i="4"/>
  <c r="W48" i="4"/>
  <c r="P48" i="4"/>
  <c r="O2" i="4"/>
  <c r="O3" i="4"/>
  <c r="O4" i="4"/>
  <c r="O5" i="4"/>
  <c r="AC41" i="4"/>
  <c r="P6" i="4"/>
  <c r="Q6" i="4"/>
  <c r="O6" i="4"/>
  <c r="P7" i="4"/>
  <c r="Q7" i="4"/>
  <c r="O7" i="4"/>
  <c r="P8" i="4"/>
  <c r="Q8" i="4"/>
  <c r="O8" i="4"/>
  <c r="P9" i="4"/>
  <c r="Q9" i="4"/>
  <c r="O9" i="4"/>
  <c r="P10" i="4"/>
  <c r="Q10" i="4"/>
  <c r="O10" i="4"/>
  <c r="P11" i="4"/>
  <c r="Q11" i="4"/>
  <c r="O11" i="4"/>
  <c r="P12" i="4"/>
  <c r="Q12" i="4"/>
  <c r="O12" i="4"/>
  <c r="P13" i="4"/>
  <c r="Q13" i="4"/>
  <c r="O13" i="4"/>
  <c r="P14" i="4"/>
  <c r="Q14" i="4"/>
  <c r="O14" i="4"/>
  <c r="P15" i="4"/>
  <c r="Q15" i="4"/>
  <c r="O15" i="4"/>
  <c r="P16" i="4"/>
  <c r="Q16" i="4"/>
  <c r="O16" i="4"/>
  <c r="P17" i="4"/>
  <c r="Q17" i="4"/>
  <c r="O17" i="4"/>
  <c r="P18" i="4"/>
  <c r="Q18" i="4"/>
  <c r="O18" i="4"/>
  <c r="P19" i="4"/>
  <c r="Q19" i="4"/>
  <c r="O19" i="4"/>
  <c r="P20" i="4"/>
  <c r="Q20" i="4"/>
  <c r="O20" i="4"/>
  <c r="P21" i="4"/>
  <c r="Q21" i="4"/>
  <c r="O21" i="4"/>
  <c r="P22" i="4"/>
  <c r="Q22" i="4"/>
  <c r="O22" i="4"/>
  <c r="P23" i="4"/>
  <c r="Q23" i="4"/>
  <c r="O23" i="4"/>
  <c r="P24" i="4"/>
  <c r="Q24" i="4"/>
  <c r="O24" i="4"/>
  <c r="P25" i="4"/>
  <c r="Q25" i="4"/>
  <c r="O25" i="4"/>
  <c r="P26" i="4"/>
  <c r="Q26" i="4"/>
  <c r="O26" i="4"/>
  <c r="P27" i="4"/>
  <c r="Q27" i="4"/>
  <c r="O27" i="4"/>
  <c r="P28" i="4"/>
  <c r="Q28" i="4"/>
  <c r="O28" i="4"/>
  <c r="P29" i="4"/>
  <c r="Q29" i="4"/>
  <c r="O29" i="4"/>
  <c r="AC42" i="4"/>
  <c r="O30" i="4"/>
  <c r="AC43" i="4"/>
  <c r="O32" i="4"/>
  <c r="AC44" i="4"/>
  <c r="O33" i="4"/>
  <c r="O34" i="4"/>
  <c r="O35" i="4"/>
  <c r="O36" i="4"/>
  <c r="O37" i="4"/>
  <c r="AC45" i="4"/>
  <c r="AC46" i="4"/>
  <c r="AC47" i="4"/>
  <c r="AA47" i="4"/>
  <c r="X47" i="4"/>
  <c r="W47" i="4"/>
  <c r="P47" i="4"/>
  <c r="AA46" i="4"/>
  <c r="X46" i="4"/>
  <c r="W46" i="4"/>
  <c r="P46" i="4"/>
  <c r="AD45" i="4"/>
  <c r="AB45" i="4"/>
  <c r="X45" i="4"/>
  <c r="W45" i="4"/>
  <c r="P45" i="4"/>
  <c r="AD44" i="4"/>
  <c r="AB44" i="4"/>
  <c r="X44" i="4"/>
  <c r="W44" i="4"/>
  <c r="P44" i="4"/>
  <c r="AD43" i="4"/>
  <c r="AB43" i="4"/>
  <c r="X43" i="4"/>
  <c r="W43" i="4"/>
  <c r="P43" i="4"/>
  <c r="AD42" i="4"/>
  <c r="AB42" i="4"/>
  <c r="X42" i="4"/>
  <c r="W42" i="4"/>
  <c r="P42" i="4"/>
  <c r="AD41" i="4"/>
  <c r="AB41" i="4"/>
  <c r="X41" i="4"/>
  <c r="W41" i="4"/>
  <c r="P4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O31" i="4"/>
  <c r="N31" i="4"/>
  <c r="N32" i="4"/>
  <c r="N33" i="4"/>
  <c r="N34" i="4"/>
  <c r="N35" i="4"/>
  <c r="N36" i="4"/>
  <c r="N37" i="4"/>
  <c r="N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W14" i="4"/>
  <c r="W11" i="4"/>
  <c r="W6" i="4"/>
  <c r="W18" i="4"/>
  <c r="Z17" i="4"/>
  <c r="Z16" i="4"/>
  <c r="W16" i="4"/>
  <c r="Z15" i="4"/>
  <c r="W15" i="4"/>
  <c r="Z14" i="4"/>
  <c r="Z13" i="4"/>
  <c r="W13" i="4"/>
  <c r="Z12" i="4"/>
  <c r="W12" i="4"/>
  <c r="Z11" i="4"/>
  <c r="Z5" i="4"/>
  <c r="AC10" i="4"/>
  <c r="Z10" i="4"/>
  <c r="W10" i="4"/>
  <c r="Z9" i="4"/>
  <c r="W9" i="4"/>
  <c r="Z8" i="4"/>
  <c r="W8" i="4"/>
  <c r="Z7" i="4"/>
  <c r="W7" i="4"/>
  <c r="Z6" i="4"/>
  <c r="Z4" i="4"/>
  <c r="Z3" i="4"/>
  <c r="Z2" i="4"/>
  <c r="M2" i="2"/>
  <c r="D14" i="2"/>
  <c r="M3" i="2"/>
  <c r="N3" i="2"/>
  <c r="D7" i="2"/>
  <c r="M4" i="2"/>
  <c r="N4" i="2"/>
  <c r="D10" i="2"/>
  <c r="M5" i="2"/>
  <c r="N5" i="2"/>
  <c r="M37" i="2"/>
  <c r="M36" i="2"/>
  <c r="M35" i="2"/>
  <c r="M34" i="2"/>
  <c r="M33" i="2"/>
  <c r="M32" i="2"/>
  <c r="M31" i="2"/>
  <c r="M30" i="2"/>
  <c r="E2" i="2"/>
  <c r="E21" i="1"/>
  <c r="F21" i="1"/>
  <c r="D21" i="1"/>
  <c r="E22" i="1"/>
  <c r="F22" i="1"/>
  <c r="D22" i="1"/>
  <c r="E23" i="1"/>
  <c r="F23" i="1"/>
  <c r="D23" i="1"/>
  <c r="E24" i="1"/>
  <c r="F24" i="1"/>
  <c r="D24" i="1"/>
  <c r="E25" i="1"/>
  <c r="F25" i="1"/>
  <c r="D25" i="1"/>
  <c r="E26" i="1"/>
  <c r="F26" i="1"/>
  <c r="D26" i="1"/>
  <c r="E27" i="1"/>
  <c r="F27" i="1"/>
  <c r="D27" i="1"/>
  <c r="E28" i="1"/>
  <c r="F28" i="1"/>
  <c r="D28" i="1"/>
  <c r="E29" i="1"/>
  <c r="F29" i="1"/>
  <c r="D29" i="1"/>
  <c r="E30" i="1"/>
  <c r="F30" i="1"/>
  <c r="D30" i="1"/>
  <c r="E31" i="1"/>
  <c r="F31" i="1"/>
  <c r="D31" i="1"/>
  <c r="E32" i="1"/>
  <c r="F32" i="1"/>
  <c r="D32" i="1"/>
  <c r="E33" i="1"/>
  <c r="F33" i="1"/>
  <c r="D33" i="1"/>
  <c r="E34" i="1"/>
  <c r="F34" i="1"/>
  <c r="D34" i="1"/>
  <c r="E35" i="1"/>
  <c r="F35" i="1"/>
  <c r="D35" i="1"/>
  <c r="E36" i="1"/>
  <c r="F36" i="1"/>
  <c r="D36" i="1"/>
  <c r="E37" i="1"/>
  <c r="F37" i="1"/>
  <c r="D37" i="1"/>
  <c r="E38" i="1"/>
  <c r="F38" i="1"/>
  <c r="D38" i="1"/>
  <c r="E39" i="1"/>
  <c r="F39" i="1"/>
  <c r="D39" i="1"/>
  <c r="E40" i="1"/>
  <c r="F40" i="1"/>
  <c r="D40" i="1"/>
  <c r="E41" i="1"/>
  <c r="F41" i="1"/>
  <c r="D41" i="1"/>
  <c r="F20" i="1"/>
  <c r="F19" i="1"/>
  <c r="F18" i="1"/>
  <c r="E20" i="1"/>
  <c r="E19" i="1"/>
  <c r="D19" i="1"/>
  <c r="D20" i="1"/>
  <c r="E18" i="1"/>
  <c r="D18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3" i="2"/>
  <c r="E3" i="2"/>
  <c r="D4" i="2"/>
  <c r="E4" i="2"/>
  <c r="D5" i="2"/>
  <c r="E5" i="2"/>
  <c r="D6" i="2"/>
  <c r="E6" i="2"/>
  <c r="E7" i="2"/>
  <c r="D8" i="2"/>
  <c r="E8" i="2"/>
  <c r="D9" i="2"/>
  <c r="E9" i="2"/>
  <c r="E10" i="2"/>
  <c r="D11" i="2"/>
  <c r="E11" i="2"/>
  <c r="D12" i="2"/>
  <c r="E12" i="2"/>
  <c r="D13" i="2"/>
  <c r="E13" i="2"/>
  <c r="E14" i="2"/>
</calcChain>
</file>

<file path=xl/sharedStrings.xml><?xml version="1.0" encoding="utf-8"?>
<sst xmlns="http://schemas.openxmlformats.org/spreadsheetml/2006/main" count="284" uniqueCount="84">
  <si>
    <t>DCT</t>
  </si>
  <si>
    <t>0.169392</t>
  </si>
  <si>
    <t>SAD</t>
  </si>
  <si>
    <t>0.21277</t>
  </si>
  <si>
    <t>0.0975186</t>
  </si>
  <si>
    <t>0.131679</t>
  </si>
  <si>
    <t>0.041245</t>
  </si>
  <si>
    <t>0.120383</t>
  </si>
  <si>
    <t>0.0953443</t>
  </si>
  <si>
    <t>0.0643752</t>
  </si>
  <si>
    <t>0.0381309</t>
  </si>
  <si>
    <t>0.0221684</t>
  </si>
  <si>
    <t>0.206041</t>
  </si>
  <si>
    <t>0.205565</t>
  </si>
  <si>
    <t>0.199723</t>
  </si>
  <si>
    <t>0.194789</t>
  </si>
  <si>
    <t>0.184063</t>
  </si>
  <si>
    <t>0.178434</t>
  </si>
  <si>
    <t>0.168709</t>
  </si>
  <si>
    <t>0.158258</t>
  </si>
  <si>
    <t>0.157645</t>
  </si>
  <si>
    <t>0.142427</t>
  </si>
  <si>
    <t>0.14248</t>
  </si>
  <si>
    <t>0.123192</t>
  </si>
  <si>
    <t>APPLICATION</t>
  </si>
  <si>
    <t>IVI</t>
  </si>
  <si>
    <t>OVERHEAD</t>
  </si>
  <si>
    <t>PERFORMANCE</t>
  </si>
  <si>
    <t>Rij</t>
  </si>
  <si>
    <t>SATD_1BLOCK</t>
  </si>
  <si>
    <t>REF_BC</t>
  </si>
  <si>
    <t>REF_BI</t>
  </si>
  <si>
    <t>COREOPT_AC</t>
  </si>
  <si>
    <t>COREOPT_AI</t>
  </si>
  <si>
    <t>DCT_1BLOCK</t>
  </si>
  <si>
    <t>REF_B</t>
  </si>
  <si>
    <t>COREOPT_A</t>
  </si>
  <si>
    <t>SUSAN_DERIV</t>
  </si>
  <si>
    <t>VERSION_ORIGINAL</t>
  </si>
  <si>
    <t>VERSION_2</t>
  </si>
  <si>
    <t>VERSION_3</t>
  </si>
  <si>
    <t>AVG_PERF</t>
  </si>
  <si>
    <t>AVG_IVI</t>
  </si>
  <si>
    <t>SAD_1BLOCK</t>
  </si>
  <si>
    <t>VERSION_A</t>
  </si>
  <si>
    <t>VERSION_B</t>
  </si>
  <si>
    <t>VERSION_C</t>
  </si>
  <si>
    <t>VERSION_D</t>
  </si>
  <si>
    <t>Original</t>
  </si>
  <si>
    <t>AVG_IVI_OLD_NORM+SCALED</t>
  </si>
  <si>
    <t>AVG_PERF_MULTIPLE_INPUTS</t>
  </si>
  <si>
    <t>Func Name</t>
  </si>
  <si>
    <t>i:Func #</t>
  </si>
  <si>
    <t>j:Version #</t>
  </si>
  <si>
    <t>SATD_DCT_SUSAN</t>
  </si>
  <si>
    <t>CRC_DERIV</t>
  </si>
  <si>
    <t>ADPCM_DERIV</t>
  </si>
  <si>
    <t>SHA_DERIV</t>
  </si>
  <si>
    <t>MaxR</t>
    <phoneticPr fontId="6" type="noConversion"/>
  </si>
  <si>
    <t>MinR</t>
    <phoneticPr fontId="6" type="noConversion"/>
  </si>
  <si>
    <t>Rij/50000</t>
  </si>
  <si>
    <t>See CDF</t>
  </si>
  <si>
    <t>f</t>
  </si>
  <si>
    <t>10xe-6</t>
  </si>
  <si>
    <t>VERSION_1</t>
  </si>
  <si>
    <t>10xe-7</t>
  </si>
  <si>
    <t>10xe-8</t>
  </si>
  <si>
    <t>VERSION_4</t>
  </si>
  <si>
    <t>Fixed Value</t>
  </si>
  <si>
    <t>TEST_A</t>
  </si>
  <si>
    <t>REF_A</t>
  </si>
  <si>
    <t>REF_D</t>
  </si>
  <si>
    <t>REF_AC</t>
  </si>
  <si>
    <t>REF_AI</t>
  </si>
  <si>
    <t>with new  Rij values wich will be scaled in the program</t>
  </si>
  <si>
    <t>Sum of max R for scaling</t>
  </si>
  <si>
    <t>Original Case</t>
  </si>
  <si>
    <t>SORT-&gt;</t>
  </si>
  <si>
    <t>Expand to 7</t>
  </si>
  <si>
    <t>sort by this</t>
  </si>
  <si>
    <t>cycle</t>
  </si>
  <si>
    <t>STATIC</t>
  </si>
  <si>
    <t>Original input in PA</t>
  </si>
  <si>
    <t>unused or magic input…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</si>
</sst>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新細明體"/>
      <charset val="136"/>
    </font>
    <font>
      <sz val="9"/>
      <name val="Calibri"/>
      <family val="3"/>
      <charset val="136"/>
      <scheme val="minor"/>
    </font>
    <font>
      <sz val="11"/>
      <color theme="1"/>
      <name val="新細明體"/>
      <family val="2"/>
      <charset val="136"/>
    </font>
    <font>
      <sz val="12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/>
    <xf numFmtId="0" fontId="1" fillId="0" borderId="0" xfId="41"/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1" fillId="0" borderId="0" xfId="41"/>
    <xf numFmtId="0" fontId="0" fillId="0" borderId="0" xfId="0"/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41"/>
    <xf numFmtId="0" fontId="0" fillId="0" borderId="0" xfId="0" applyAlignment="1">
      <alignment horizontal="left"/>
    </xf>
    <xf numFmtId="0" fontId="1" fillId="0" borderId="0" xfId="41" applyAlignment="1">
      <alignment horizontal="left"/>
    </xf>
    <xf numFmtId="0" fontId="8" fillId="4" borderId="0" xfId="41" applyFont="1" applyFill="1" applyAlignment="1">
      <alignment horizontal="center"/>
    </xf>
    <xf numFmtId="0" fontId="9" fillId="4" borderId="0" xfId="0" applyFont="1" applyFill="1"/>
    <xf numFmtId="0" fontId="8" fillId="4" borderId="0" xfId="41" applyFont="1" applyFill="1" applyAlignment="1">
      <alignment horizontal="left"/>
    </xf>
    <xf numFmtId="0" fontId="10" fillId="0" borderId="0" xfId="0" applyFont="1"/>
  </cellXfs>
  <cellStyles count="2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Normal 2" xfId="4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D42" sqref="D42"/>
    </sheetView>
  </sheetViews>
  <sheetFormatPr baseColWidth="10" defaultColWidth="11.5" defaultRowHeight="14" x14ac:dyDescent="0"/>
  <cols>
    <col min="1" max="1" width="13.5" bestFit="1" customWidth="1"/>
    <col min="2" max="2" width="9.5" bestFit="1" customWidth="1"/>
    <col min="3" max="3" width="11.33203125" bestFit="1" customWidth="1"/>
    <col min="4" max="4" width="15.1640625" bestFit="1" customWidth="1"/>
  </cols>
  <sheetData>
    <row r="1" spans="1: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t="s">
        <v>0</v>
      </c>
      <c r="B2" t="s">
        <v>1</v>
      </c>
      <c r="C2">
        <v>0</v>
      </c>
      <c r="D2">
        <v>56448</v>
      </c>
      <c r="E2">
        <f>B2*D2</f>
        <v>9561.8396159999993</v>
      </c>
    </row>
    <row r="3" spans="1:5">
      <c r="A3" t="s">
        <v>0</v>
      </c>
      <c r="B3" t="s">
        <v>5</v>
      </c>
      <c r="C3">
        <v>19008</v>
      </c>
      <c r="D3">
        <f>$D$2+C3</f>
        <v>75456</v>
      </c>
      <c r="E3">
        <f t="shared" ref="E3:E11" si="0">B3*D3</f>
        <v>9935.9706239999996</v>
      </c>
    </row>
    <row r="4" spans="1:5">
      <c r="A4" t="s">
        <v>0</v>
      </c>
      <c r="B4" t="s">
        <v>7</v>
      </c>
      <c r="C4">
        <v>38112</v>
      </c>
      <c r="D4">
        <f t="shared" ref="D4:D11" si="1">$D$2+C4</f>
        <v>94560</v>
      </c>
      <c r="E4">
        <f t="shared" si="0"/>
        <v>11383.41648</v>
      </c>
    </row>
    <row r="5" spans="1:5">
      <c r="A5" t="s">
        <v>0</v>
      </c>
      <c r="B5" t="s">
        <v>4</v>
      </c>
      <c r="C5">
        <v>74400</v>
      </c>
      <c r="D5">
        <f t="shared" si="1"/>
        <v>130848</v>
      </c>
      <c r="E5">
        <f t="shared" si="0"/>
        <v>12760.113772799999</v>
      </c>
    </row>
    <row r="6" spans="1:5">
      <c r="A6" t="s">
        <v>0</v>
      </c>
      <c r="B6" t="s">
        <v>8</v>
      </c>
      <c r="C6">
        <v>76320</v>
      </c>
      <c r="D6">
        <f t="shared" si="1"/>
        <v>132768</v>
      </c>
      <c r="E6">
        <f t="shared" si="0"/>
        <v>12658.6720224</v>
      </c>
    </row>
    <row r="7" spans="1:5">
      <c r="A7" t="s">
        <v>0</v>
      </c>
      <c r="B7" t="s">
        <v>9</v>
      </c>
      <c r="C7">
        <v>114528</v>
      </c>
      <c r="D7">
        <f t="shared" si="1"/>
        <v>170976</v>
      </c>
      <c r="E7">
        <f t="shared" si="0"/>
        <v>11006.614195199998</v>
      </c>
    </row>
    <row r="8" spans="1:5">
      <c r="A8" t="s">
        <v>0</v>
      </c>
      <c r="B8" t="s">
        <v>6</v>
      </c>
      <c r="C8">
        <v>148896</v>
      </c>
      <c r="D8">
        <f t="shared" si="1"/>
        <v>205344</v>
      </c>
      <c r="E8">
        <f t="shared" si="0"/>
        <v>8469.4132799999988</v>
      </c>
    </row>
    <row r="9" spans="1:5">
      <c r="A9" t="s">
        <v>0</v>
      </c>
      <c r="B9" t="s">
        <v>10</v>
      </c>
      <c r="C9">
        <v>152736</v>
      </c>
      <c r="D9">
        <f t="shared" si="1"/>
        <v>209184</v>
      </c>
      <c r="E9">
        <f t="shared" si="0"/>
        <v>7976.3741856000006</v>
      </c>
    </row>
    <row r="10" spans="1:5">
      <c r="A10" t="s">
        <v>0</v>
      </c>
      <c r="B10" t="s">
        <v>11</v>
      </c>
      <c r="C10">
        <v>190848</v>
      </c>
      <c r="D10">
        <f t="shared" si="1"/>
        <v>247296</v>
      </c>
      <c r="E10">
        <f t="shared" si="0"/>
        <v>5482.1566464000007</v>
      </c>
    </row>
    <row r="11" spans="1:5">
      <c r="A11" t="s">
        <v>0</v>
      </c>
      <c r="B11">
        <v>0</v>
      </c>
      <c r="C11">
        <v>225888</v>
      </c>
      <c r="D11">
        <f t="shared" si="1"/>
        <v>282336</v>
      </c>
      <c r="E11">
        <f t="shared" si="0"/>
        <v>0</v>
      </c>
    </row>
    <row r="17" spans="1:14">
      <c r="D17" t="s">
        <v>28</v>
      </c>
      <c r="E17" t="s">
        <v>41</v>
      </c>
      <c r="F17" t="s">
        <v>42</v>
      </c>
    </row>
    <row r="18" spans="1:14">
      <c r="A18">
        <v>1</v>
      </c>
      <c r="B18">
        <v>0</v>
      </c>
      <c r="D18">
        <f>E18*F18</f>
        <v>819443.90738069999</v>
      </c>
      <c r="E18">
        <f>M18+M23+M26</f>
        <v>2858499</v>
      </c>
      <c r="F18">
        <f>N18+N23+N26</f>
        <v>0.28666930000000002</v>
      </c>
      <c r="J18">
        <v>1</v>
      </c>
      <c r="K18" t="s">
        <v>29</v>
      </c>
      <c r="L18" t="s">
        <v>30</v>
      </c>
      <c r="M18">
        <v>6800</v>
      </c>
      <c r="N18">
        <v>0.13274900000000001</v>
      </c>
    </row>
    <row r="19" spans="1:14">
      <c r="A19">
        <v>1</v>
      </c>
      <c r="B19">
        <v>1</v>
      </c>
      <c r="D19">
        <f t="shared" ref="D19:D41" si="2">E19*F19</f>
        <v>749061.8453227001</v>
      </c>
      <c r="E19">
        <f>M18+M23+M27</f>
        <v>2570789</v>
      </c>
      <c r="F19">
        <f>N18+N23+N27</f>
        <v>0.29137430000000003</v>
      </c>
      <c r="J19">
        <v>2</v>
      </c>
      <c r="K19" t="s">
        <v>29</v>
      </c>
      <c r="L19" t="s">
        <v>31</v>
      </c>
      <c r="M19">
        <v>6816</v>
      </c>
      <c r="N19">
        <v>0.130657</v>
      </c>
    </row>
    <row r="20" spans="1:14">
      <c r="A20">
        <v>1</v>
      </c>
      <c r="B20">
        <v>2</v>
      </c>
      <c r="D20">
        <f t="shared" si="2"/>
        <v>739907.41460550006</v>
      </c>
      <c r="E20">
        <f>M18+M23+M28</f>
        <v>2552145</v>
      </c>
      <c r="F20">
        <f>N18+N23+N28</f>
        <v>0.2899159</v>
      </c>
      <c r="J20">
        <v>3</v>
      </c>
      <c r="K20" t="s">
        <v>29</v>
      </c>
      <c r="L20" t="s">
        <v>32</v>
      </c>
      <c r="M20">
        <v>4240</v>
      </c>
      <c r="N20">
        <v>0.13970299999999999</v>
      </c>
    </row>
    <row r="21" spans="1:14">
      <c r="A21">
        <v>1</v>
      </c>
      <c r="B21">
        <v>3</v>
      </c>
      <c r="D21">
        <f t="shared" si="2"/>
        <v>529060.78969590005</v>
      </c>
      <c r="E21">
        <f>M18+M24+M26</f>
        <v>3049347</v>
      </c>
      <c r="F21">
        <f>N18+N24+N26</f>
        <v>0.17349970000000001</v>
      </c>
      <c r="J21">
        <v>4</v>
      </c>
      <c r="K21" t="s">
        <v>29</v>
      </c>
      <c r="L21" t="s">
        <v>33</v>
      </c>
      <c r="M21">
        <v>4608</v>
      </c>
      <c r="N21">
        <v>0.13741500000000001</v>
      </c>
    </row>
    <row r="22" spans="1:14">
      <c r="A22">
        <v>1</v>
      </c>
      <c r="B22">
        <v>4</v>
      </c>
      <c r="D22">
        <f t="shared" si="2"/>
        <v>492136.69309390004</v>
      </c>
      <c r="E22">
        <f>M18+M24+M27</f>
        <v>2761637</v>
      </c>
      <c r="F22">
        <f>N18+N24+N27</f>
        <v>0.17820470000000002</v>
      </c>
    </row>
    <row r="23" spans="1:14">
      <c r="A23">
        <v>1</v>
      </c>
      <c r="B23">
        <v>5</v>
      </c>
      <c r="D23">
        <f t="shared" si="2"/>
        <v>484813.86367590004</v>
      </c>
      <c r="E23">
        <f>M18+M24+M28</f>
        <v>2742993</v>
      </c>
      <c r="F23">
        <f>N18+N24+N28</f>
        <v>0.17674630000000002</v>
      </c>
      <c r="J23">
        <v>1</v>
      </c>
      <c r="K23" t="s">
        <v>34</v>
      </c>
      <c r="L23" t="s">
        <v>35</v>
      </c>
      <c r="M23">
        <v>56448</v>
      </c>
      <c r="N23">
        <v>0.13533800000000001</v>
      </c>
    </row>
    <row r="24" spans="1:14">
      <c r="A24">
        <v>1</v>
      </c>
      <c r="B24">
        <v>6</v>
      </c>
      <c r="D24">
        <f t="shared" si="2"/>
        <v>813468.48070949991</v>
      </c>
      <c r="E24">
        <f>M19+M23+M26</f>
        <v>2858515</v>
      </c>
      <c r="F24">
        <f>N19+N23+N26</f>
        <v>0.28457729999999998</v>
      </c>
      <c r="J24">
        <v>2</v>
      </c>
      <c r="K24" t="s">
        <v>34</v>
      </c>
      <c r="L24" t="s">
        <v>36</v>
      </c>
      <c r="M24">
        <v>247296</v>
      </c>
      <c r="N24" s="3">
        <v>2.2168400000000001E-2</v>
      </c>
    </row>
    <row r="25" spans="1:14">
      <c r="A25">
        <v>1</v>
      </c>
      <c r="B25">
        <v>7</v>
      </c>
      <c r="D25">
        <f t="shared" si="2"/>
        <v>743688.38325149997</v>
      </c>
      <c r="E25">
        <f>M19+M23+M27</f>
        <v>2570805</v>
      </c>
      <c r="F25">
        <f>N19+N23+N27</f>
        <v>0.28928229999999999</v>
      </c>
    </row>
    <row r="26" spans="1:14">
      <c r="A26">
        <v>1</v>
      </c>
      <c r="B26">
        <v>8</v>
      </c>
      <c r="D26">
        <f t="shared" si="2"/>
        <v>734572.93244789995</v>
      </c>
      <c r="E26">
        <f>M19+M23+M28</f>
        <v>2552161</v>
      </c>
      <c r="F26">
        <f>N19+N23+N28</f>
        <v>0.28782389999999997</v>
      </c>
      <c r="J26">
        <v>1</v>
      </c>
      <c r="K26" t="s">
        <v>37</v>
      </c>
      <c r="L26" t="s">
        <v>38</v>
      </c>
      <c r="M26">
        <v>2795251</v>
      </c>
      <c r="N26">
        <v>1.85823E-2</v>
      </c>
    </row>
    <row r="27" spans="1:14">
      <c r="A27">
        <v>1</v>
      </c>
      <c r="B27">
        <v>9</v>
      </c>
      <c r="D27">
        <f t="shared" si="2"/>
        <v>522684.29829509999</v>
      </c>
      <c r="E27">
        <f>M19+M24+M26</f>
        <v>3049363</v>
      </c>
      <c r="F27">
        <f>N19+N24+N26</f>
        <v>0.1714077</v>
      </c>
      <c r="J27">
        <v>2</v>
      </c>
      <c r="K27" t="s">
        <v>37</v>
      </c>
      <c r="L27" t="s">
        <v>39</v>
      </c>
      <c r="M27">
        <v>2507541</v>
      </c>
      <c r="N27">
        <v>2.32873E-2</v>
      </c>
    </row>
    <row r="28" spans="1:14">
      <c r="A28">
        <v>1</v>
      </c>
      <c r="B28">
        <v>10</v>
      </c>
      <c r="D28">
        <f t="shared" si="2"/>
        <v>486362.16629310005</v>
      </c>
      <c r="E28">
        <f>M19+M24+M27</f>
        <v>2761653</v>
      </c>
      <c r="F28">
        <f>N19+N24+N27</f>
        <v>0.17611270000000001</v>
      </c>
      <c r="J28">
        <v>3</v>
      </c>
      <c r="K28" t="s">
        <v>37</v>
      </c>
      <c r="L28" t="s">
        <v>40</v>
      </c>
      <c r="M28">
        <v>2488897</v>
      </c>
      <c r="N28">
        <v>2.1828899999999998E-2</v>
      </c>
    </row>
    <row r="29" spans="1:14">
      <c r="A29">
        <v>1</v>
      </c>
      <c r="B29">
        <v>11</v>
      </c>
      <c r="D29">
        <f t="shared" si="2"/>
        <v>479078.31678869994</v>
      </c>
      <c r="E29">
        <f>M19+M24+M28</f>
        <v>2743009</v>
      </c>
      <c r="F29">
        <f>N19+N24+N28</f>
        <v>0.17465429999999998</v>
      </c>
    </row>
    <row r="30" spans="1:14">
      <c r="A30">
        <v>1</v>
      </c>
      <c r="B30">
        <v>12</v>
      </c>
      <c r="D30">
        <f t="shared" si="2"/>
        <v>838570.23377869988</v>
      </c>
      <c r="E30">
        <f>M20+M23+M26</f>
        <v>2855939</v>
      </c>
      <c r="F30">
        <f>N20+N23+N26</f>
        <v>0.29362329999999998</v>
      </c>
    </row>
    <row r="31" spans="1:14">
      <c r="A31">
        <v>1</v>
      </c>
      <c r="B31">
        <v>13</v>
      </c>
      <c r="D31">
        <f t="shared" si="2"/>
        <v>766175.39158069994</v>
      </c>
      <c r="E31">
        <f>M20+M23+M27</f>
        <v>2568229</v>
      </c>
      <c r="F31">
        <f>N20+N23+N27</f>
        <v>0.29832829999999999</v>
      </c>
    </row>
    <row r="32" spans="1:14">
      <c r="A32">
        <v>1</v>
      </c>
      <c r="B32">
        <v>14</v>
      </c>
      <c r="D32">
        <f t="shared" si="2"/>
        <v>756895.04399149993</v>
      </c>
      <c r="E32">
        <f>M20+M23+M28</f>
        <v>2549585</v>
      </c>
      <c r="F32">
        <f>N20+N23+N28</f>
        <v>0.29686989999999996</v>
      </c>
    </row>
    <row r="33" spans="1:6">
      <c r="A33">
        <v>1</v>
      </c>
      <c r="B33">
        <v>15</v>
      </c>
      <c r="D33">
        <f t="shared" si="2"/>
        <v>549803.98726189998</v>
      </c>
      <c r="E33">
        <f>M20+M24+M26</f>
        <v>3046787</v>
      </c>
      <c r="F33">
        <f>N20+N24+N26</f>
        <v>0.18045369999999999</v>
      </c>
    </row>
    <row r="34" spans="1:6">
      <c r="A34">
        <v>1</v>
      </c>
      <c r="B34">
        <v>16</v>
      </c>
      <c r="D34">
        <f t="shared" si="2"/>
        <v>510867.11051990004</v>
      </c>
      <c r="E34">
        <f>M20+M24+M27</f>
        <v>2759077</v>
      </c>
      <c r="F34">
        <f>N20+N24+N27</f>
        <v>0.18515870000000001</v>
      </c>
    </row>
    <row r="35" spans="1:6">
      <c r="A35">
        <v>1</v>
      </c>
      <c r="B35">
        <v>17</v>
      </c>
      <c r="D35">
        <f t="shared" si="2"/>
        <v>503418.36422989995</v>
      </c>
      <c r="E35">
        <f>M20+M24+M28</f>
        <v>2740433</v>
      </c>
      <c r="F35">
        <f>N20+N24+N28</f>
        <v>0.18370029999999998</v>
      </c>
    </row>
    <row r="36" spans="1:6">
      <c r="A36">
        <v>1</v>
      </c>
      <c r="B36">
        <v>18</v>
      </c>
      <c r="D36">
        <f t="shared" si="2"/>
        <v>832143.05673710001</v>
      </c>
      <c r="E36">
        <f>M21+M23+M26</f>
        <v>2856307</v>
      </c>
      <c r="F36">
        <f>N21+N23+N26</f>
        <v>0.29133530000000002</v>
      </c>
    </row>
    <row r="37" spans="1:6">
      <c r="A37">
        <v>1</v>
      </c>
      <c r="B37">
        <v>19</v>
      </c>
      <c r="D37">
        <f t="shared" si="2"/>
        <v>760408.22645910014</v>
      </c>
      <c r="E37">
        <f>M21+M23+M27</f>
        <v>2568597</v>
      </c>
      <c r="F37">
        <f>N21+N23+N27</f>
        <v>0.29604030000000003</v>
      </c>
    </row>
    <row r="38" spans="1:6">
      <c r="A38">
        <v>1</v>
      </c>
      <c r="B38">
        <v>20</v>
      </c>
      <c r="D38">
        <f t="shared" si="2"/>
        <v>751169.99965070002</v>
      </c>
      <c r="E38">
        <f>M21+M23+M28</f>
        <v>2549953</v>
      </c>
      <c r="F38">
        <f>N21+N23+N28</f>
        <v>0.29458190000000001</v>
      </c>
    </row>
    <row r="39" spans="1:6">
      <c r="A39">
        <v>1</v>
      </c>
      <c r="B39">
        <v>21</v>
      </c>
      <c r="D39">
        <f t="shared" si="2"/>
        <v>542898.50358350005</v>
      </c>
      <c r="E39">
        <f>M21+M24+M26</f>
        <v>3047155</v>
      </c>
      <c r="F39">
        <f>N21+N24+N26</f>
        <v>0.17816570000000001</v>
      </c>
    </row>
    <row r="40" spans="1:6">
      <c r="A40">
        <v>1</v>
      </c>
      <c r="B40">
        <v>22</v>
      </c>
      <c r="D40">
        <f t="shared" si="2"/>
        <v>504621.63876150007</v>
      </c>
      <c r="E40">
        <f>M21+M24+M27</f>
        <v>2759445</v>
      </c>
      <c r="F40">
        <f>N21+N24+N27</f>
        <v>0.18287070000000002</v>
      </c>
    </row>
    <row r="41" spans="1:6">
      <c r="A41">
        <v>1</v>
      </c>
      <c r="B41">
        <v>23</v>
      </c>
      <c r="D41">
        <f t="shared" si="2"/>
        <v>497215.01325230009</v>
      </c>
      <c r="E41">
        <f>M21+M24+M28</f>
        <v>2740801</v>
      </c>
      <c r="F41">
        <f>N21+N24+N28</f>
        <v>0.18141230000000003</v>
      </c>
    </row>
  </sheetData>
  <sortState ref="E2:G37">
    <sortCondition ref="G2:G37"/>
  </sortState>
  <phoneticPr fontId="6" type="noConversion"/>
  <pageMargins left="0.7" right="0.7" top="0.78740157499999996" bottom="0.78740157499999996" header="0.3" footer="0.3"/>
  <ignoredErrors>
    <ignoredError sqref="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A1" workbookViewId="0">
      <selection activeCell="AD40" sqref="AD40"/>
    </sheetView>
  </sheetViews>
  <sheetFormatPr baseColWidth="10" defaultColWidth="11.5" defaultRowHeight="14" x14ac:dyDescent="0"/>
  <cols>
    <col min="1" max="1" width="13.5" bestFit="1" customWidth="1"/>
    <col min="2" max="2" width="8.5" bestFit="1" customWidth="1"/>
    <col min="3" max="3" width="11.33203125" bestFit="1" customWidth="1"/>
    <col min="4" max="4" width="15.1640625" bestFit="1" customWidth="1"/>
  </cols>
  <sheetData>
    <row r="1" spans="1:20">
      <c r="A1" s="1" t="s">
        <v>24</v>
      </c>
      <c r="B1" s="1" t="s">
        <v>25</v>
      </c>
      <c r="C1" s="1" t="s">
        <v>26</v>
      </c>
      <c r="D1" s="1" t="s">
        <v>27</v>
      </c>
      <c r="E1" s="2" t="s">
        <v>28</v>
      </c>
      <c r="J1" t="s">
        <v>51</v>
      </c>
      <c r="K1" t="s">
        <v>52</v>
      </c>
      <c r="L1" t="s">
        <v>53</v>
      </c>
      <c r="M1" t="s">
        <v>28</v>
      </c>
      <c r="N1" t="s">
        <v>41</v>
      </c>
      <c r="O1" t="s">
        <v>42</v>
      </c>
      <c r="P1" s="19" t="s">
        <v>76</v>
      </c>
      <c r="Q1" s="20"/>
      <c r="R1" s="20"/>
    </row>
    <row r="2" spans="1:20" ht="15">
      <c r="A2" s="4" t="s">
        <v>2</v>
      </c>
      <c r="B2" s="4" t="s">
        <v>3</v>
      </c>
      <c r="C2" s="4">
        <v>0</v>
      </c>
      <c r="D2" s="4">
        <v>4980000</v>
      </c>
      <c r="E2" s="4">
        <f>B2*D2</f>
        <v>1059594.5999999999</v>
      </c>
      <c r="J2" s="18" t="s">
        <v>43</v>
      </c>
      <c r="K2">
        <v>0</v>
      </c>
      <c r="L2">
        <v>0</v>
      </c>
      <c r="M2" s="5">
        <f>B2*D2</f>
        <v>1059594.5999999999</v>
      </c>
      <c r="N2" s="4">
        <v>4980000</v>
      </c>
      <c r="O2" s="6" t="s">
        <v>3</v>
      </c>
      <c r="P2" s="12">
        <v>855150.66</v>
      </c>
      <c r="Q2" s="12">
        <v>4980000</v>
      </c>
      <c r="R2">
        <v>0.17171700000000001</v>
      </c>
      <c r="S2" t="s">
        <v>58</v>
      </c>
      <c r="T2">
        <v>2470855.7620000001</v>
      </c>
    </row>
    <row r="3" spans="1:20" ht="15">
      <c r="A3" t="s">
        <v>2</v>
      </c>
      <c r="B3" t="s">
        <v>12</v>
      </c>
      <c r="C3">
        <v>206376</v>
      </c>
      <c r="D3">
        <f>$D$2+C3</f>
        <v>5186376</v>
      </c>
      <c r="E3">
        <f t="shared" ref="E3:E14" si="0">B3*D3</f>
        <v>1068606.097416</v>
      </c>
      <c r="J3" s="18"/>
      <c r="K3">
        <v>0</v>
      </c>
      <c r="L3">
        <v>1</v>
      </c>
      <c r="M3" s="7">
        <f>B14*D14</f>
        <v>945211.31625599996</v>
      </c>
      <c r="N3" s="4">
        <f t="shared" ref="N3:N4" si="1">$D$2+M3</f>
        <v>5925211.3162559997</v>
      </c>
      <c r="O3" s="8" t="s">
        <v>23</v>
      </c>
      <c r="P3" s="12">
        <v>862976.08800000011</v>
      </c>
      <c r="Q3" s="12">
        <v>4926000</v>
      </c>
      <c r="R3">
        <v>0.17518800000000001</v>
      </c>
      <c r="S3" t="s">
        <v>59</v>
      </c>
      <c r="T3">
        <v>1728891.5867000001</v>
      </c>
    </row>
    <row r="4" spans="1:20" ht="15">
      <c r="A4" t="s">
        <v>2</v>
      </c>
      <c r="B4" t="s">
        <v>13</v>
      </c>
      <c r="C4">
        <v>265344</v>
      </c>
      <c r="D4">
        <f t="shared" ref="D4:D14" si="2">$D$2+C4</f>
        <v>5245344</v>
      </c>
      <c r="E4">
        <f t="shared" si="0"/>
        <v>1078259.1393599999</v>
      </c>
      <c r="J4" s="18"/>
      <c r="K4">
        <v>0</v>
      </c>
      <c r="L4">
        <v>2</v>
      </c>
      <c r="M4" s="7">
        <f>B7*D7</f>
        <v>1074003.1874880001</v>
      </c>
      <c r="N4" s="4">
        <f t="shared" si="1"/>
        <v>6054003.1874879999</v>
      </c>
      <c r="O4" s="8" t="s">
        <v>16</v>
      </c>
      <c r="P4" s="12">
        <v>735121.84519999998</v>
      </c>
      <c r="Q4" s="12">
        <v>5550100</v>
      </c>
      <c r="R4">
        <v>0.13245199999999999</v>
      </c>
    </row>
    <row r="5" spans="1:20" ht="15">
      <c r="A5" t="s">
        <v>2</v>
      </c>
      <c r="B5" t="s">
        <v>14</v>
      </c>
      <c r="C5">
        <v>422580</v>
      </c>
      <c r="D5">
        <f t="shared" si="2"/>
        <v>5402580</v>
      </c>
      <c r="E5">
        <f t="shared" si="0"/>
        <v>1079019.4853400001</v>
      </c>
      <c r="J5" s="18"/>
      <c r="K5">
        <v>0</v>
      </c>
      <c r="L5">
        <v>3</v>
      </c>
      <c r="M5" s="9">
        <f>B10*D10</f>
        <v>1043184.8273760001</v>
      </c>
      <c r="N5" s="4">
        <f t="shared" ref="N5" si="3">$D$2+M5</f>
        <v>6023184.8273760006</v>
      </c>
      <c r="O5" s="10" t="s">
        <v>19</v>
      </c>
      <c r="P5" s="12">
        <v>1313085.956</v>
      </c>
      <c r="Q5" s="12">
        <v>5383000</v>
      </c>
      <c r="R5">
        <v>0.24393200000000001</v>
      </c>
    </row>
    <row r="6" spans="1:20" ht="15">
      <c r="A6" t="s">
        <v>2</v>
      </c>
      <c r="B6" t="s">
        <v>15</v>
      </c>
      <c r="C6">
        <v>530676</v>
      </c>
      <c r="D6">
        <f t="shared" si="2"/>
        <v>5510676</v>
      </c>
      <c r="E6">
        <f t="shared" si="0"/>
        <v>1073419.067364</v>
      </c>
      <c r="J6" s="18" t="s">
        <v>54</v>
      </c>
      <c r="K6">
        <v>1</v>
      </c>
      <c r="L6">
        <v>0</v>
      </c>
      <c r="M6">
        <v>819443.90738069999</v>
      </c>
      <c r="N6">
        <v>2858499</v>
      </c>
      <c r="O6">
        <v>0.28666930000000002</v>
      </c>
      <c r="P6" s="12">
        <v>805917.70312950003</v>
      </c>
      <c r="Q6" s="12">
        <v>2811315</v>
      </c>
      <c r="R6">
        <v>0.28666930000000002</v>
      </c>
    </row>
    <row r="7" spans="1:20" ht="15">
      <c r="A7" s="4" t="s">
        <v>2</v>
      </c>
      <c r="B7" s="4" t="s">
        <v>16</v>
      </c>
      <c r="C7" s="4">
        <v>854976</v>
      </c>
      <c r="D7" s="4">
        <f t="shared" si="2"/>
        <v>5834976</v>
      </c>
      <c r="E7" s="4">
        <f t="shared" si="0"/>
        <v>1074003.1874880001</v>
      </c>
      <c r="J7" s="18"/>
      <c r="K7">
        <v>1</v>
      </c>
      <c r="L7">
        <v>1</v>
      </c>
      <c r="M7">
        <v>749061.8453227001</v>
      </c>
      <c r="N7">
        <v>2570789</v>
      </c>
      <c r="O7">
        <v>0.29137430000000003</v>
      </c>
      <c r="P7" s="12">
        <v>735313.64035150013</v>
      </c>
      <c r="Q7" s="12">
        <v>2523605</v>
      </c>
      <c r="R7">
        <v>0.29137430000000003</v>
      </c>
    </row>
    <row r="8" spans="1:20" ht="15">
      <c r="A8" t="s">
        <v>2</v>
      </c>
      <c r="B8" t="s">
        <v>17</v>
      </c>
      <c r="C8">
        <v>1061352</v>
      </c>
      <c r="D8">
        <f t="shared" si="2"/>
        <v>6041352</v>
      </c>
      <c r="E8">
        <f t="shared" si="0"/>
        <v>1077982.602768</v>
      </c>
      <c r="J8" s="18"/>
      <c r="K8">
        <v>1</v>
      </c>
      <c r="L8">
        <v>2</v>
      </c>
      <c r="M8">
        <v>739907.41460550006</v>
      </c>
      <c r="N8">
        <v>2552145</v>
      </c>
      <c r="O8">
        <v>0.2899159</v>
      </c>
      <c r="P8" s="12">
        <v>726228.0227799</v>
      </c>
      <c r="Q8" s="12">
        <v>2504961</v>
      </c>
      <c r="R8">
        <v>0.2899159</v>
      </c>
    </row>
    <row r="9" spans="1:20" ht="15">
      <c r="A9" t="s">
        <v>2</v>
      </c>
      <c r="B9" t="s">
        <v>18</v>
      </c>
      <c r="C9">
        <v>1287372</v>
      </c>
      <c r="D9">
        <f t="shared" si="2"/>
        <v>6267372</v>
      </c>
      <c r="E9">
        <f t="shared" si="0"/>
        <v>1057362.062748</v>
      </c>
      <c r="J9" s="18"/>
      <c r="K9">
        <v>1</v>
      </c>
      <c r="L9">
        <v>3</v>
      </c>
      <c r="M9">
        <v>529060.78969590005</v>
      </c>
      <c r="N9">
        <v>3049347</v>
      </c>
      <c r="O9">
        <v>0.17349970000000001</v>
      </c>
      <c r="P9" s="12">
        <v>826152.39284370001</v>
      </c>
      <c r="Q9" s="12">
        <v>2808339</v>
      </c>
      <c r="R9">
        <v>0.2941783</v>
      </c>
    </row>
    <row r="10" spans="1:20" ht="15">
      <c r="A10" s="4" t="s">
        <v>2</v>
      </c>
      <c r="B10" s="4" t="s">
        <v>19</v>
      </c>
      <c r="C10" s="4">
        <v>1611672</v>
      </c>
      <c r="D10" s="4">
        <f t="shared" si="2"/>
        <v>6591672</v>
      </c>
      <c r="E10" s="4">
        <f t="shared" si="0"/>
        <v>1043184.8273760001</v>
      </c>
      <c r="J10" s="18"/>
      <c r="K10">
        <v>1</v>
      </c>
      <c r="L10">
        <v>4</v>
      </c>
      <c r="M10">
        <v>492136.69309390004</v>
      </c>
      <c r="N10">
        <v>2761637</v>
      </c>
      <c r="O10">
        <v>0.17820470000000002</v>
      </c>
      <c r="P10" s="12">
        <v>753373.91359570005</v>
      </c>
      <c r="Q10" s="12">
        <v>2520629</v>
      </c>
      <c r="R10">
        <v>0.29888330000000002</v>
      </c>
    </row>
    <row r="11" spans="1:20" ht="15">
      <c r="A11" t="s">
        <v>2</v>
      </c>
      <c r="B11" t="s">
        <v>20</v>
      </c>
      <c r="C11">
        <v>1690296</v>
      </c>
      <c r="D11">
        <f t="shared" si="2"/>
        <v>6670296</v>
      </c>
      <c r="E11">
        <f t="shared" si="0"/>
        <v>1051538.8129199999</v>
      </c>
      <c r="J11" s="18"/>
      <c r="K11">
        <v>1</v>
      </c>
      <c r="L11">
        <v>5</v>
      </c>
      <c r="M11">
        <v>484813.86367590004</v>
      </c>
      <c r="N11">
        <v>2742993</v>
      </c>
      <c r="O11">
        <v>0.17674630000000002</v>
      </c>
      <c r="P11" s="12">
        <v>744152.63842650002</v>
      </c>
      <c r="Q11" s="12">
        <v>2501985</v>
      </c>
      <c r="R11">
        <v>0.29742489999999999</v>
      </c>
    </row>
    <row r="12" spans="1:20" ht="15">
      <c r="A12" t="s">
        <v>2</v>
      </c>
      <c r="B12" t="s">
        <v>22</v>
      </c>
      <c r="C12">
        <v>2142348</v>
      </c>
      <c r="D12">
        <f t="shared" si="2"/>
        <v>7122348</v>
      </c>
      <c r="E12">
        <f t="shared" si="0"/>
        <v>1014792.14304</v>
      </c>
      <c r="J12" s="18"/>
      <c r="K12">
        <v>1</v>
      </c>
      <c r="L12">
        <v>6</v>
      </c>
      <c r="M12">
        <v>813468.48070949991</v>
      </c>
      <c r="N12">
        <v>2858515</v>
      </c>
      <c r="O12">
        <v>0.28457729999999998</v>
      </c>
      <c r="P12" s="12">
        <v>800040.9853862999</v>
      </c>
      <c r="Q12" s="12">
        <v>2811331</v>
      </c>
      <c r="R12">
        <v>0.28457729999999998</v>
      </c>
    </row>
    <row r="13" spans="1:20" ht="15">
      <c r="A13" t="s">
        <v>2</v>
      </c>
      <c r="B13" t="s">
        <v>21</v>
      </c>
      <c r="C13">
        <v>2152176</v>
      </c>
      <c r="D13">
        <f t="shared" si="2"/>
        <v>7132176</v>
      </c>
      <c r="E13">
        <f t="shared" si="0"/>
        <v>1015814.431152</v>
      </c>
      <c r="J13" s="18"/>
      <c r="K13">
        <v>1</v>
      </c>
      <c r="L13">
        <v>7</v>
      </c>
      <c r="M13">
        <v>743688.38325149997</v>
      </c>
      <c r="N13">
        <v>2570805</v>
      </c>
      <c r="O13">
        <v>0.28928229999999999</v>
      </c>
      <c r="P13" s="12">
        <v>730038.88720829994</v>
      </c>
      <c r="Q13" s="12">
        <v>2523621</v>
      </c>
      <c r="R13">
        <v>0.28928229999999999</v>
      </c>
    </row>
    <row r="14" spans="1:20" ht="15">
      <c r="A14" s="4" t="s">
        <v>2</v>
      </c>
      <c r="B14" s="4" t="s">
        <v>23</v>
      </c>
      <c r="C14" s="4">
        <v>2692668</v>
      </c>
      <c r="D14" s="4">
        <f t="shared" si="2"/>
        <v>7672668</v>
      </c>
      <c r="E14" s="4">
        <f t="shared" si="0"/>
        <v>945211.31625599996</v>
      </c>
      <c r="J14" s="18"/>
      <c r="K14">
        <v>1</v>
      </c>
      <c r="L14">
        <v>8</v>
      </c>
      <c r="M14">
        <v>734572.93244789995</v>
      </c>
      <c r="N14">
        <v>2552161</v>
      </c>
      <c r="O14">
        <v>0.28782389999999997</v>
      </c>
      <c r="P14" s="12">
        <v>720992.24955029995</v>
      </c>
      <c r="Q14" s="12">
        <v>2504977</v>
      </c>
      <c r="R14">
        <v>0.28782389999999997</v>
      </c>
    </row>
    <row r="15" spans="1:20" ht="15">
      <c r="J15" s="18"/>
      <c r="K15">
        <v>1</v>
      </c>
      <c r="L15">
        <v>9</v>
      </c>
      <c r="M15">
        <v>522684.29829509999</v>
      </c>
      <c r="N15">
        <v>3049363</v>
      </c>
      <c r="O15">
        <v>0.1714077</v>
      </c>
      <c r="P15" s="12">
        <v>820282.02103649988</v>
      </c>
      <c r="Q15" s="12">
        <v>2808355</v>
      </c>
      <c r="R15">
        <v>0.29208629999999997</v>
      </c>
    </row>
    <row r="16" spans="1:20" ht="15">
      <c r="J16" s="18"/>
      <c r="K16">
        <v>1</v>
      </c>
      <c r="L16">
        <v>10</v>
      </c>
      <c r="M16">
        <v>486362.16629310005</v>
      </c>
      <c r="N16">
        <v>2761653</v>
      </c>
      <c r="O16">
        <v>0.17611270000000001</v>
      </c>
      <c r="P16" s="12">
        <v>748105.50638849998</v>
      </c>
      <c r="Q16" s="12">
        <v>2520645</v>
      </c>
      <c r="R16">
        <v>0.29679129999999998</v>
      </c>
    </row>
    <row r="17" spans="1:18" ht="15">
      <c r="A17" t="s">
        <v>48</v>
      </c>
      <c r="C17" t="s">
        <v>49</v>
      </c>
      <c r="D17" t="s">
        <v>50</v>
      </c>
      <c r="J17" s="18"/>
      <c r="K17">
        <v>1</v>
      </c>
      <c r="L17">
        <v>11</v>
      </c>
      <c r="M17">
        <v>479078.31678869994</v>
      </c>
      <c r="N17">
        <v>2743009</v>
      </c>
      <c r="O17">
        <v>0.17465429999999998</v>
      </c>
      <c r="P17" s="12">
        <v>738923.21113289986</v>
      </c>
      <c r="Q17" s="12">
        <v>2502001</v>
      </c>
      <c r="R17">
        <v>0.29533289999999995</v>
      </c>
    </row>
    <row r="18" spans="1:18" ht="15">
      <c r="A18" t="s">
        <v>43</v>
      </c>
      <c r="B18" t="s">
        <v>38</v>
      </c>
      <c r="C18">
        <v>0.17171700000000001</v>
      </c>
      <c r="D18">
        <v>4980000</v>
      </c>
      <c r="J18" s="18"/>
      <c r="K18">
        <v>1</v>
      </c>
      <c r="L18">
        <v>12</v>
      </c>
      <c r="M18">
        <v>838570.23377869988</v>
      </c>
      <c r="N18">
        <v>2855939</v>
      </c>
      <c r="O18">
        <v>0.29362329999999998</v>
      </c>
      <c r="P18" s="12">
        <v>824715.91199149995</v>
      </c>
      <c r="Q18" s="12">
        <v>2808755</v>
      </c>
      <c r="R18">
        <v>0.29362329999999998</v>
      </c>
    </row>
    <row r="19" spans="1:18" ht="15">
      <c r="A19" t="s">
        <v>43</v>
      </c>
      <c r="B19" t="s">
        <v>44</v>
      </c>
      <c r="C19">
        <v>0.17518800000000001</v>
      </c>
      <c r="D19">
        <v>4926000</v>
      </c>
      <c r="J19" s="18"/>
      <c r="K19">
        <v>1</v>
      </c>
      <c r="L19">
        <v>13</v>
      </c>
      <c r="M19">
        <v>766175.39158069994</v>
      </c>
      <c r="N19">
        <v>2568229</v>
      </c>
      <c r="O19">
        <v>0.29832829999999999</v>
      </c>
      <c r="P19" s="12">
        <v>752099.0690735</v>
      </c>
      <c r="Q19" s="12">
        <v>2521045</v>
      </c>
      <c r="R19">
        <v>0.29832829999999999</v>
      </c>
    </row>
    <row r="20" spans="1:18" ht="15">
      <c r="A20" t="s">
        <v>43</v>
      </c>
      <c r="B20" t="s">
        <v>45</v>
      </c>
      <c r="C20">
        <v>0.13339400000000001</v>
      </c>
      <c r="D20">
        <v>5830200</v>
      </c>
      <c r="J20" s="18"/>
      <c r="K20">
        <v>1</v>
      </c>
      <c r="L20">
        <v>14</v>
      </c>
      <c r="M20">
        <v>756895.04399149993</v>
      </c>
      <c r="N20">
        <v>2549585</v>
      </c>
      <c r="O20">
        <v>0.29686989999999996</v>
      </c>
      <c r="P20" s="12">
        <v>742887.53462989989</v>
      </c>
      <c r="Q20" s="12">
        <v>2502401</v>
      </c>
      <c r="R20">
        <v>0.29686989999999996</v>
      </c>
    </row>
    <row r="21" spans="1:18" ht="15">
      <c r="A21" t="s">
        <v>43</v>
      </c>
      <c r="B21" t="s">
        <v>46</v>
      </c>
      <c r="C21">
        <v>0.13245199999999999</v>
      </c>
      <c r="D21">
        <v>5550100</v>
      </c>
      <c r="J21" s="18"/>
      <c r="K21">
        <v>1</v>
      </c>
      <c r="L21">
        <v>15</v>
      </c>
      <c r="M21">
        <v>549803.98726189998</v>
      </c>
      <c r="N21">
        <v>3046787</v>
      </c>
      <c r="O21">
        <v>0.18045369999999999</v>
      </c>
      <c r="P21" s="12">
        <v>844910.68356169993</v>
      </c>
      <c r="Q21" s="12">
        <v>2805779</v>
      </c>
      <c r="R21">
        <v>0.30113229999999996</v>
      </c>
    </row>
    <row r="22" spans="1:18" ht="15">
      <c r="A22" t="s">
        <v>43</v>
      </c>
      <c r="B22" t="s">
        <v>47</v>
      </c>
      <c r="C22">
        <v>0.24393200000000001</v>
      </c>
      <c r="D22">
        <v>5383000</v>
      </c>
      <c r="J22" s="18"/>
      <c r="K22">
        <v>1</v>
      </c>
      <c r="L22">
        <v>16</v>
      </c>
      <c r="M22">
        <v>510867.11051990004</v>
      </c>
      <c r="N22">
        <v>2759077</v>
      </c>
      <c r="O22">
        <v>0.18515870000000001</v>
      </c>
      <c r="P22" s="12">
        <v>770119.42417369992</v>
      </c>
      <c r="Q22" s="12">
        <v>2518069</v>
      </c>
      <c r="R22">
        <v>0.30583729999999998</v>
      </c>
    </row>
    <row r="23" spans="1:18" ht="15">
      <c r="J23" s="18"/>
      <c r="K23">
        <v>1</v>
      </c>
      <c r="L23">
        <v>17</v>
      </c>
      <c r="M23">
        <v>503418.36422989995</v>
      </c>
      <c r="N23">
        <v>2740433</v>
      </c>
      <c r="O23">
        <v>0.18370029999999998</v>
      </c>
      <c r="P23" s="12">
        <v>760772.23213249992</v>
      </c>
      <c r="Q23" s="12">
        <v>2499425</v>
      </c>
      <c r="R23">
        <v>0.30437889999999995</v>
      </c>
    </row>
    <row r="24" spans="1:18" ht="15">
      <c r="J24" s="18"/>
      <c r="K24">
        <v>1</v>
      </c>
      <c r="L24">
        <v>18</v>
      </c>
      <c r="M24">
        <v>832143.05673710001</v>
      </c>
      <c r="N24">
        <v>2856307</v>
      </c>
      <c r="O24">
        <v>0.29133530000000002</v>
      </c>
      <c r="P24" s="12">
        <v>818396.69194190006</v>
      </c>
      <c r="Q24" s="12">
        <v>2809123</v>
      </c>
      <c r="R24">
        <v>0.29133530000000002</v>
      </c>
    </row>
    <row r="25" spans="1:18" ht="15">
      <c r="F25">
        <v>1059594.5999999999</v>
      </c>
      <c r="G25">
        <v>4980000</v>
      </c>
      <c r="J25" s="18"/>
      <c r="K25">
        <v>1</v>
      </c>
      <c r="L25">
        <v>19</v>
      </c>
      <c r="M25">
        <v>760408.22645910014</v>
      </c>
      <c r="N25">
        <v>2568597</v>
      </c>
      <c r="O25">
        <v>0.29604030000000003</v>
      </c>
      <c r="P25" s="12">
        <v>746439.86094390007</v>
      </c>
      <c r="Q25" s="12">
        <v>2521413</v>
      </c>
      <c r="R25">
        <v>0.29604030000000003</v>
      </c>
    </row>
    <row r="26" spans="1:18" ht="15">
      <c r="F26">
        <v>945211.31625599996</v>
      </c>
      <c r="G26">
        <v>5925211.3162559997</v>
      </c>
      <c r="J26" s="18"/>
      <c r="K26">
        <v>1</v>
      </c>
      <c r="L26">
        <v>20</v>
      </c>
      <c r="M26">
        <v>751169.99965070002</v>
      </c>
      <c r="N26">
        <v>2549953</v>
      </c>
      <c r="O26">
        <v>0.29458190000000001</v>
      </c>
      <c r="P26" s="12">
        <v>737270.44728109997</v>
      </c>
      <c r="Q26" s="12">
        <v>2502769</v>
      </c>
      <c r="R26">
        <v>0.29458190000000001</v>
      </c>
    </row>
    <row r="27" spans="1:18" ht="15">
      <c r="F27">
        <v>1074003.1874880001</v>
      </c>
      <c r="G27">
        <v>6054003.1874879999</v>
      </c>
      <c r="J27" s="18"/>
      <c r="K27">
        <v>1</v>
      </c>
      <c r="L27">
        <v>21</v>
      </c>
      <c r="M27">
        <v>542898.50358350005</v>
      </c>
      <c r="N27">
        <v>3047155</v>
      </c>
      <c r="O27">
        <v>0.17816570000000001</v>
      </c>
      <c r="P27" s="12">
        <v>838601.03591209999</v>
      </c>
      <c r="Q27" s="12">
        <v>2806147</v>
      </c>
      <c r="R27">
        <v>0.29884430000000001</v>
      </c>
    </row>
    <row r="28" spans="1:18" ht="15">
      <c r="F28">
        <v>1043184.8273760001</v>
      </c>
      <c r="G28">
        <v>6023184.8273760006</v>
      </c>
      <c r="J28" s="18"/>
      <c r="K28">
        <v>1</v>
      </c>
      <c r="L28">
        <v>22</v>
      </c>
      <c r="M28">
        <v>504621.63876150007</v>
      </c>
      <c r="N28">
        <v>2759445</v>
      </c>
      <c r="O28">
        <v>0.18287070000000002</v>
      </c>
      <c r="P28" s="12">
        <v>764469.78844410006</v>
      </c>
      <c r="Q28" s="12">
        <v>2518437</v>
      </c>
      <c r="R28">
        <v>0.30354930000000002</v>
      </c>
    </row>
    <row r="29" spans="1:18" ht="15">
      <c r="J29" s="18"/>
      <c r="K29">
        <v>1</v>
      </c>
      <c r="L29">
        <v>23</v>
      </c>
      <c r="M29">
        <v>497215.01325230009</v>
      </c>
      <c r="N29">
        <v>2740801</v>
      </c>
      <c r="O29">
        <v>0.18141230000000003</v>
      </c>
      <c r="P29" s="12">
        <v>755164.71718369995</v>
      </c>
      <c r="Q29" s="12">
        <v>2499793</v>
      </c>
      <c r="R29">
        <v>0.3020909</v>
      </c>
    </row>
    <row r="30" spans="1:18" ht="15">
      <c r="J30" t="s">
        <v>55</v>
      </c>
      <c r="K30">
        <v>2</v>
      </c>
      <c r="L30">
        <v>0</v>
      </c>
      <c r="M30">
        <f t="shared" ref="M30:M37" si="4">N30*O30</f>
        <v>100535.59426099999</v>
      </c>
      <c r="N30">
        <v>1720778</v>
      </c>
      <c r="O30">
        <v>5.8424499999999997E-2</v>
      </c>
      <c r="P30" s="12">
        <v>100535.59426099999</v>
      </c>
      <c r="Q30" s="12">
        <v>1720778</v>
      </c>
      <c r="R30">
        <v>5.8424499999999997E-2</v>
      </c>
    </row>
    <row r="31" spans="1:18" ht="15">
      <c r="J31" s="18" t="s">
        <v>56</v>
      </c>
      <c r="K31">
        <v>3</v>
      </c>
      <c r="L31">
        <v>0</v>
      </c>
      <c r="M31">
        <f t="shared" si="4"/>
        <v>164582.77455999999</v>
      </c>
      <c r="N31">
        <v>2441200</v>
      </c>
      <c r="O31">
        <v>6.7418800000000001E-2</v>
      </c>
      <c r="P31" s="12">
        <v>164582.77455999999</v>
      </c>
      <c r="Q31" s="12">
        <v>2441200</v>
      </c>
      <c r="R31">
        <v>6.7418800000000001E-2</v>
      </c>
    </row>
    <row r="32" spans="1:18" ht="15">
      <c r="J32" s="18"/>
      <c r="K32">
        <v>3</v>
      </c>
      <c r="L32">
        <v>1</v>
      </c>
      <c r="M32">
        <f t="shared" si="4"/>
        <v>122795.08901</v>
      </c>
      <c r="N32">
        <v>2823700</v>
      </c>
      <c r="O32">
        <v>4.34873E-2</v>
      </c>
      <c r="P32" s="12">
        <v>122795.08901</v>
      </c>
      <c r="Q32" s="12">
        <v>2823700</v>
      </c>
      <c r="R32">
        <v>4.34873E-2</v>
      </c>
    </row>
    <row r="33" spans="10:18" ht="15">
      <c r="J33" s="18" t="s">
        <v>57</v>
      </c>
      <c r="K33">
        <v>4</v>
      </c>
      <c r="L33">
        <v>0</v>
      </c>
      <c r="M33">
        <f t="shared" si="4"/>
        <v>180933.64731</v>
      </c>
      <c r="N33">
        <v>5554900</v>
      </c>
      <c r="O33">
        <v>3.2571900000000001E-2</v>
      </c>
      <c r="P33" s="12">
        <v>180933.64731</v>
      </c>
      <c r="Q33" s="12">
        <v>5554900</v>
      </c>
      <c r="R33" s="11">
        <v>3.2571900000000001E-2</v>
      </c>
    </row>
    <row r="34" spans="10:18" ht="15">
      <c r="J34" s="18"/>
      <c r="K34">
        <v>4</v>
      </c>
      <c r="L34">
        <v>1</v>
      </c>
      <c r="M34">
        <f t="shared" si="4"/>
        <v>92081.578819999995</v>
      </c>
      <c r="N34">
        <v>4450600</v>
      </c>
      <c r="O34">
        <v>2.0689699999999998E-2</v>
      </c>
      <c r="P34" s="12">
        <v>92081.578819999995</v>
      </c>
      <c r="Q34" s="12">
        <v>4450600</v>
      </c>
      <c r="R34" s="11">
        <v>2.0689699999999998E-2</v>
      </c>
    </row>
    <row r="35" spans="10:18" ht="15">
      <c r="J35" s="18"/>
      <c r="K35">
        <v>4</v>
      </c>
      <c r="L35">
        <v>2</v>
      </c>
      <c r="M35">
        <f t="shared" si="4"/>
        <v>293163.96912000002</v>
      </c>
      <c r="N35">
        <v>3291200</v>
      </c>
      <c r="O35">
        <v>8.9075100000000004E-2</v>
      </c>
      <c r="P35" s="12">
        <v>293163.96912000002</v>
      </c>
      <c r="Q35" s="12">
        <v>3291200</v>
      </c>
      <c r="R35" s="11">
        <v>8.9075100000000004E-2</v>
      </c>
    </row>
    <row r="36" spans="10:18" ht="15">
      <c r="J36" s="18"/>
      <c r="K36">
        <v>4</v>
      </c>
      <c r="L36">
        <v>3</v>
      </c>
      <c r="M36">
        <f t="shared" si="4"/>
        <v>95058.981360000005</v>
      </c>
      <c r="N36">
        <v>3975600</v>
      </c>
      <c r="O36">
        <v>2.3910600000000001E-2</v>
      </c>
      <c r="P36" s="12">
        <v>95058.981360000005</v>
      </c>
      <c r="Q36" s="12">
        <v>3975600</v>
      </c>
      <c r="R36" s="11">
        <v>2.3910600000000001E-2</v>
      </c>
    </row>
    <row r="37" spans="10:18" ht="15">
      <c r="J37" s="18"/>
      <c r="K37">
        <v>4</v>
      </c>
      <c r="L37">
        <v>4</v>
      </c>
      <c r="M37">
        <f t="shared" si="4"/>
        <v>81271.270700000008</v>
      </c>
      <c r="N37">
        <v>3183800</v>
      </c>
      <c r="O37">
        <v>2.5526500000000001E-2</v>
      </c>
      <c r="P37" s="12">
        <v>81271.270700000008</v>
      </c>
      <c r="Q37" s="12">
        <v>3183800</v>
      </c>
      <c r="R37" s="11">
        <v>2.5526500000000001E-2</v>
      </c>
    </row>
  </sheetData>
  <sortState ref="E2:G37">
    <sortCondition ref="G2:G37"/>
  </sortState>
  <mergeCells count="5">
    <mergeCell ref="J2:J5"/>
    <mergeCell ref="J6:J29"/>
    <mergeCell ref="J31:J32"/>
    <mergeCell ref="J33:J37"/>
    <mergeCell ref="P1:R1"/>
  </mergeCells>
  <phoneticPr fontId="6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F1" workbookViewId="0">
      <selection activeCell="Q37" sqref="O30:Q37"/>
    </sheetView>
  </sheetViews>
  <sheetFormatPr baseColWidth="10" defaultColWidth="8.83203125" defaultRowHeight="15" x14ac:dyDescent="0"/>
  <cols>
    <col min="1" max="1" width="14.83203125" style="12" customWidth="1"/>
    <col min="2" max="2" width="18.33203125" style="12" customWidth="1"/>
    <col min="3" max="3" width="26.6640625" style="12" customWidth="1"/>
    <col min="4" max="4" width="26.5" style="12" customWidth="1"/>
    <col min="5" max="6" width="8.83203125" style="12"/>
    <col min="7" max="7" width="11.5" style="12" customWidth="1"/>
    <col min="8" max="9" width="4" style="12" customWidth="1"/>
    <col min="10" max="10" width="4.83203125" style="12" customWidth="1"/>
    <col min="11" max="11" width="17.5" style="12" customWidth="1"/>
    <col min="12" max="12" width="8.5" style="12" customWidth="1"/>
    <col min="13" max="13" width="11.1640625" style="12" customWidth="1"/>
    <col min="14" max="14" width="14.33203125" style="12" bestFit="1" customWidth="1"/>
    <col min="15" max="15" width="15.83203125" style="12" customWidth="1"/>
    <col min="16" max="17" width="11.5" style="12" bestFit="1" customWidth="1"/>
    <col min="18" max="19" width="8.83203125" style="12"/>
    <col min="20" max="20" width="16.1640625" style="12" customWidth="1"/>
    <col min="21" max="22" width="8.83203125" style="12"/>
    <col min="23" max="23" width="19.33203125" style="12" customWidth="1"/>
    <col min="24" max="25" width="8.83203125" style="12"/>
    <col min="26" max="26" width="17.33203125" style="12" bestFit="1" customWidth="1"/>
    <col min="27" max="27" width="18.5" style="12" bestFit="1" customWidth="1"/>
    <col min="28" max="28" width="13.83203125" style="12" bestFit="1" customWidth="1"/>
    <col min="29" max="29" width="17.33203125" style="12" bestFit="1" customWidth="1"/>
    <col min="30" max="30" width="13.83203125" style="12" bestFit="1" customWidth="1"/>
    <col min="31" max="16384" width="8.83203125" style="12"/>
  </cols>
  <sheetData>
    <row r="1" spans="1:30">
      <c r="C1" s="12" t="s">
        <v>50</v>
      </c>
      <c r="D1" s="12" t="s">
        <v>49</v>
      </c>
      <c r="K1" s="12" t="s">
        <v>51</v>
      </c>
      <c r="L1" s="12" t="s">
        <v>52</v>
      </c>
      <c r="M1" s="12" t="s">
        <v>53</v>
      </c>
      <c r="N1" s="12" t="s">
        <v>60</v>
      </c>
      <c r="O1" s="12" t="s">
        <v>28</v>
      </c>
      <c r="P1" s="12" t="s">
        <v>41</v>
      </c>
      <c r="Q1" s="12" t="s">
        <v>42</v>
      </c>
    </row>
    <row r="2" spans="1:30">
      <c r="A2" s="12" t="s">
        <v>56</v>
      </c>
      <c r="B2" s="12" t="s">
        <v>38</v>
      </c>
      <c r="C2" s="12">
        <v>2618600</v>
      </c>
      <c r="D2" s="12">
        <v>9.0974600000000003E-2</v>
      </c>
      <c r="F2" s="12" t="s">
        <v>61</v>
      </c>
      <c r="K2" s="21" t="s">
        <v>43</v>
      </c>
      <c r="L2" s="12">
        <v>0</v>
      </c>
      <c r="M2" s="12">
        <v>0</v>
      </c>
      <c r="N2" s="12">
        <f t="shared" ref="N2:N37" si="0">O2/50000</f>
        <v>17.103013199999999</v>
      </c>
      <c r="O2" s="12">
        <f t="shared" ref="O2:O37" si="1">P2*Q2</f>
        <v>855150.66</v>
      </c>
      <c r="P2" s="12">
        <v>4980000</v>
      </c>
      <c r="Q2" s="12">
        <v>0.17171700000000001</v>
      </c>
      <c r="Z2" s="12">
        <f t="shared" ref="Z2:Z37" si="2">O2/$AC$2</f>
        <v>0.85515066000000006</v>
      </c>
      <c r="AB2" s="12" t="s">
        <v>62</v>
      </c>
      <c r="AC2" s="12">
        <v>1000000</v>
      </c>
      <c r="AD2" s="12" t="s">
        <v>63</v>
      </c>
    </row>
    <row r="3" spans="1:30">
      <c r="A3" s="12" t="s">
        <v>56</v>
      </c>
      <c r="B3" s="12" t="s">
        <v>64</v>
      </c>
      <c r="C3" s="12">
        <v>2441200</v>
      </c>
      <c r="D3" s="12">
        <v>6.7418800000000001E-2</v>
      </c>
      <c r="K3" s="21"/>
      <c r="L3" s="12">
        <v>0</v>
      </c>
      <c r="M3" s="12">
        <v>1</v>
      </c>
      <c r="N3" s="12">
        <f t="shared" si="0"/>
        <v>17.259521760000002</v>
      </c>
      <c r="O3" s="12">
        <f t="shared" si="1"/>
        <v>862976.08800000011</v>
      </c>
      <c r="P3" s="12">
        <v>4926000</v>
      </c>
      <c r="Q3" s="12">
        <v>0.17518800000000001</v>
      </c>
      <c r="Z3" s="12">
        <f t="shared" si="2"/>
        <v>0.86297608800000014</v>
      </c>
      <c r="AC3" s="12">
        <v>10000000</v>
      </c>
      <c r="AD3" s="12" t="s">
        <v>65</v>
      </c>
    </row>
    <row r="4" spans="1:30">
      <c r="A4" s="12" t="s">
        <v>56</v>
      </c>
      <c r="B4" s="12" t="s">
        <v>39</v>
      </c>
      <c r="C4" s="12">
        <v>2844300</v>
      </c>
      <c r="D4" s="12">
        <v>6.8100499999999994E-2</v>
      </c>
      <c r="K4" s="21"/>
      <c r="L4" s="12">
        <v>0</v>
      </c>
      <c r="M4" s="12">
        <v>2</v>
      </c>
      <c r="N4" s="12">
        <f t="shared" si="0"/>
        <v>14.702436903999999</v>
      </c>
      <c r="O4" s="12">
        <f t="shared" si="1"/>
        <v>735121.84519999998</v>
      </c>
      <c r="P4" s="12">
        <v>5550100</v>
      </c>
      <c r="Q4" s="12">
        <v>0.13245199999999999</v>
      </c>
      <c r="Z4" s="12">
        <f t="shared" si="2"/>
        <v>0.73512184520000001</v>
      </c>
      <c r="AC4" s="12">
        <v>100000000</v>
      </c>
      <c r="AD4" s="12" t="s">
        <v>66</v>
      </c>
    </row>
    <row r="5" spans="1:30">
      <c r="A5" s="12" t="s">
        <v>56</v>
      </c>
      <c r="B5" s="12" t="s">
        <v>40</v>
      </c>
      <c r="C5" s="12">
        <v>2823700</v>
      </c>
      <c r="D5" s="12">
        <v>4.34873E-2</v>
      </c>
      <c r="K5" s="21"/>
      <c r="L5" s="12">
        <v>0</v>
      </c>
      <c r="M5" s="12">
        <v>3</v>
      </c>
      <c r="N5" s="12">
        <f t="shared" si="0"/>
        <v>26.261719119999999</v>
      </c>
      <c r="O5" s="12">
        <f t="shared" si="1"/>
        <v>1313085.956</v>
      </c>
      <c r="P5" s="12">
        <v>5383000</v>
      </c>
      <c r="Q5" s="12">
        <v>0.24393200000000001</v>
      </c>
      <c r="Z5" s="12">
        <f t="shared" si="2"/>
        <v>1.3130859560000001</v>
      </c>
    </row>
    <row r="6" spans="1:30">
      <c r="A6" s="12" t="s">
        <v>55</v>
      </c>
      <c r="B6" s="12" t="s">
        <v>38</v>
      </c>
      <c r="C6" s="12">
        <v>3088100</v>
      </c>
      <c r="D6" s="12">
        <v>0.17432800000000001</v>
      </c>
      <c r="F6" s="12" t="s">
        <v>61</v>
      </c>
      <c r="H6" s="12">
        <v>1</v>
      </c>
      <c r="I6" s="12">
        <v>1</v>
      </c>
      <c r="J6" s="12">
        <v>1</v>
      </c>
      <c r="K6" s="21" t="s">
        <v>54</v>
      </c>
      <c r="L6" s="12">
        <v>1</v>
      </c>
      <c r="M6" s="12">
        <v>0</v>
      </c>
      <c r="N6" s="12">
        <f t="shared" si="0"/>
        <v>16.118354062590001</v>
      </c>
      <c r="O6" s="12">
        <f t="shared" si="1"/>
        <v>805917.70312950003</v>
      </c>
      <c r="P6" s="12">
        <f>U6+U11+U14</f>
        <v>2811315</v>
      </c>
      <c r="Q6" s="12">
        <f>V6+V11+V14</f>
        <v>0.28666930000000002</v>
      </c>
      <c r="R6" s="12">
        <v>1</v>
      </c>
      <c r="S6" s="12" t="s">
        <v>29</v>
      </c>
      <c r="T6" s="12" t="s">
        <v>30</v>
      </c>
      <c r="U6" s="12">
        <v>6800</v>
      </c>
      <c r="V6" s="12">
        <v>0.13274900000000001</v>
      </c>
      <c r="W6" s="12">
        <f t="shared" ref="W6:W16" si="3">V6*U6</f>
        <v>902.69320000000005</v>
      </c>
      <c r="Z6" s="12">
        <f t="shared" si="2"/>
        <v>0.80591770312950006</v>
      </c>
    </row>
    <row r="7" spans="1:30">
      <c r="A7" s="12" t="s">
        <v>55</v>
      </c>
      <c r="B7" s="12" t="s">
        <v>64</v>
      </c>
      <c r="C7" s="12">
        <v>1720778</v>
      </c>
      <c r="D7" s="12">
        <v>5.8424499999999997E-2</v>
      </c>
      <c r="H7" s="12">
        <v>1</v>
      </c>
      <c r="I7" s="12">
        <v>1</v>
      </c>
      <c r="J7" s="12">
        <v>2</v>
      </c>
      <c r="K7" s="21"/>
      <c r="L7" s="12">
        <v>1</v>
      </c>
      <c r="M7" s="12">
        <v>1</v>
      </c>
      <c r="N7" s="12">
        <f t="shared" si="0"/>
        <v>14.706272807030002</v>
      </c>
      <c r="O7" s="12">
        <f t="shared" si="1"/>
        <v>735313.64035150013</v>
      </c>
      <c r="P7" s="12">
        <f>U6+U11+U15</f>
        <v>2523605</v>
      </c>
      <c r="Q7" s="12">
        <f>V6+V11+V15</f>
        <v>0.29137430000000003</v>
      </c>
      <c r="R7" s="12">
        <v>2</v>
      </c>
      <c r="S7" s="12" t="s">
        <v>29</v>
      </c>
      <c r="T7" s="12" t="s">
        <v>31</v>
      </c>
      <c r="U7" s="12">
        <v>6816</v>
      </c>
      <c r="V7" s="12">
        <v>0.130657</v>
      </c>
      <c r="W7" s="12">
        <f t="shared" si="3"/>
        <v>890.55811199999994</v>
      </c>
      <c r="Z7" s="12">
        <f t="shared" si="2"/>
        <v>0.73531364035150015</v>
      </c>
    </row>
    <row r="8" spans="1:30">
      <c r="A8" s="12" t="s">
        <v>55</v>
      </c>
      <c r="B8" s="12" t="s">
        <v>67</v>
      </c>
      <c r="C8" s="12">
        <v>2536800</v>
      </c>
      <c r="D8" s="12">
        <v>7.4208800000000005E-2</v>
      </c>
      <c r="H8" s="12">
        <v>1</v>
      </c>
      <c r="I8" s="12">
        <v>1</v>
      </c>
      <c r="J8" s="12">
        <v>3</v>
      </c>
      <c r="K8" s="21"/>
      <c r="L8" s="12">
        <v>1</v>
      </c>
      <c r="M8" s="12">
        <v>2</v>
      </c>
      <c r="N8" s="12">
        <f t="shared" si="0"/>
        <v>14.524560455597999</v>
      </c>
      <c r="O8" s="12">
        <f t="shared" si="1"/>
        <v>726228.0227799</v>
      </c>
      <c r="P8" s="12">
        <f>U6+U11+U16</f>
        <v>2504961</v>
      </c>
      <c r="Q8" s="12">
        <f>V6+V11+V16</f>
        <v>0.2899159</v>
      </c>
      <c r="R8" s="12">
        <v>3</v>
      </c>
      <c r="S8" s="12" t="s">
        <v>29</v>
      </c>
      <c r="T8" s="12" t="s">
        <v>32</v>
      </c>
      <c r="U8" s="12">
        <v>4240</v>
      </c>
      <c r="V8" s="12">
        <v>0.13970299999999999</v>
      </c>
      <c r="W8" s="12">
        <f t="shared" si="3"/>
        <v>592.34071999999992</v>
      </c>
      <c r="Z8" s="12">
        <f t="shared" si="2"/>
        <v>0.72622802277989995</v>
      </c>
    </row>
    <row r="9" spans="1:30">
      <c r="A9" s="12" t="s">
        <v>57</v>
      </c>
      <c r="B9" s="12" t="s">
        <v>38</v>
      </c>
      <c r="C9" s="12">
        <v>5554900</v>
      </c>
      <c r="D9" s="12">
        <v>3.2571900000000001E-2</v>
      </c>
      <c r="F9" s="12" t="s">
        <v>61</v>
      </c>
      <c r="H9" s="12">
        <v>1</v>
      </c>
      <c r="I9" s="12">
        <v>2</v>
      </c>
      <c r="J9" s="12">
        <v>1</v>
      </c>
      <c r="K9" s="21"/>
      <c r="L9" s="12">
        <v>1</v>
      </c>
      <c r="M9" s="12">
        <v>3</v>
      </c>
      <c r="N9" s="12">
        <f t="shared" si="0"/>
        <v>16.523047856874001</v>
      </c>
      <c r="O9" s="12">
        <f t="shared" si="1"/>
        <v>826152.39284370001</v>
      </c>
      <c r="P9" s="12">
        <f>U6+U12+U14</f>
        <v>2808339</v>
      </c>
      <c r="Q9" s="12">
        <f>V6+V12+V14</f>
        <v>0.2941783</v>
      </c>
      <c r="R9" s="12">
        <v>4</v>
      </c>
      <c r="S9" s="12" t="s">
        <v>29</v>
      </c>
      <c r="T9" s="12" t="s">
        <v>33</v>
      </c>
      <c r="U9" s="12">
        <v>4608</v>
      </c>
      <c r="V9" s="12">
        <v>0.13741500000000001</v>
      </c>
      <c r="W9" s="12">
        <f t="shared" si="3"/>
        <v>633.20832000000007</v>
      </c>
      <c r="Z9" s="12">
        <f t="shared" si="2"/>
        <v>0.82615239284370001</v>
      </c>
    </row>
    <row r="10" spans="1:30">
      <c r="A10" s="12" t="s">
        <v>57</v>
      </c>
      <c r="B10" s="12" t="s">
        <v>64</v>
      </c>
      <c r="C10" s="12">
        <v>4450600</v>
      </c>
      <c r="D10" s="12">
        <v>2.0689699999999998E-2</v>
      </c>
      <c r="H10" s="12">
        <v>1</v>
      </c>
      <c r="I10" s="12">
        <v>2</v>
      </c>
      <c r="J10" s="12">
        <v>2</v>
      </c>
      <c r="K10" s="21"/>
      <c r="L10" s="12">
        <v>1</v>
      </c>
      <c r="M10" s="12">
        <v>4</v>
      </c>
      <c r="N10" s="12">
        <f t="shared" si="0"/>
        <v>15.067478271914002</v>
      </c>
      <c r="O10" s="12">
        <f t="shared" si="1"/>
        <v>753373.91359570005</v>
      </c>
      <c r="P10" s="12">
        <f>U6+U12+U15</f>
        <v>2520629</v>
      </c>
      <c r="Q10" s="12">
        <f>V6+V12+V15</f>
        <v>0.29888330000000002</v>
      </c>
      <c r="W10" s="12">
        <f t="shared" si="3"/>
        <v>0</v>
      </c>
      <c r="Z10" s="12">
        <f t="shared" si="2"/>
        <v>0.75337391359570005</v>
      </c>
      <c r="AC10" s="12">
        <f>$Z$5+$Z$21+$Z$30+$Z$31+$Z$35</f>
        <v>2.7162789775027001</v>
      </c>
    </row>
    <row r="11" spans="1:30">
      <c r="A11" s="12" t="s">
        <v>57</v>
      </c>
      <c r="B11" s="12" t="s">
        <v>39</v>
      </c>
      <c r="C11" s="12">
        <v>3291200</v>
      </c>
      <c r="D11" s="12">
        <v>8.9075100000000004E-2</v>
      </c>
      <c r="H11" s="12">
        <v>1</v>
      </c>
      <c r="I11" s="12">
        <v>2</v>
      </c>
      <c r="J11" s="12">
        <v>3</v>
      </c>
      <c r="K11" s="21"/>
      <c r="L11" s="12">
        <v>1</v>
      </c>
      <c r="M11" s="12">
        <v>5</v>
      </c>
      <c r="N11" s="12">
        <f t="shared" si="0"/>
        <v>14.88305276853</v>
      </c>
      <c r="O11" s="12">
        <f t="shared" si="1"/>
        <v>744152.63842650002</v>
      </c>
      <c r="P11" s="12">
        <f>U6+U12+U16</f>
        <v>2501985</v>
      </c>
      <c r="Q11" s="12">
        <f>V6+V12+V16</f>
        <v>0.29742489999999999</v>
      </c>
      <c r="R11" s="12">
        <v>1</v>
      </c>
      <c r="S11" s="12" t="s">
        <v>34</v>
      </c>
      <c r="T11" s="12" t="s">
        <v>35</v>
      </c>
      <c r="U11" s="12">
        <v>9264</v>
      </c>
      <c r="V11" s="12">
        <v>0.13533800000000001</v>
      </c>
      <c r="W11" s="12">
        <f t="shared" si="3"/>
        <v>1253.7712320000001</v>
      </c>
      <c r="Z11" s="12">
        <f t="shared" si="2"/>
        <v>0.74415263842650003</v>
      </c>
    </row>
    <row r="12" spans="1:30">
      <c r="A12" s="12" t="s">
        <v>57</v>
      </c>
      <c r="B12" s="12" t="s">
        <v>40</v>
      </c>
      <c r="C12" s="12">
        <v>3975600</v>
      </c>
      <c r="D12" s="12">
        <v>2.3910600000000001E-2</v>
      </c>
      <c r="H12" s="12">
        <v>2</v>
      </c>
      <c r="I12" s="12">
        <v>1</v>
      </c>
      <c r="J12" s="12">
        <v>1</v>
      </c>
      <c r="K12" s="21"/>
      <c r="L12" s="12">
        <v>1</v>
      </c>
      <c r="M12" s="12">
        <v>6</v>
      </c>
      <c r="N12" s="12">
        <f t="shared" si="0"/>
        <v>16.000819707725999</v>
      </c>
      <c r="O12" s="12">
        <f t="shared" si="1"/>
        <v>800040.9853862999</v>
      </c>
      <c r="P12" s="12">
        <f>U7+U11+U14</f>
        <v>2811331</v>
      </c>
      <c r="Q12" s="12">
        <f>V7+V11+V14</f>
        <v>0.28457729999999998</v>
      </c>
      <c r="R12" s="12">
        <v>2</v>
      </c>
      <c r="S12" s="12" t="s">
        <v>34</v>
      </c>
      <c r="T12" s="12" t="s">
        <v>36</v>
      </c>
      <c r="U12" s="12">
        <v>6288</v>
      </c>
      <c r="V12" s="12">
        <v>0.142847</v>
      </c>
      <c r="W12" s="12">
        <f t="shared" si="3"/>
        <v>898.22193600000003</v>
      </c>
      <c r="Z12" s="12">
        <f t="shared" si="2"/>
        <v>0.80004098538629986</v>
      </c>
    </row>
    <row r="13" spans="1:30">
      <c r="A13" s="12" t="s">
        <v>57</v>
      </c>
      <c r="B13" s="12" t="s">
        <v>67</v>
      </c>
      <c r="C13" s="12">
        <v>3183800</v>
      </c>
      <c r="D13" s="12">
        <v>2.5526500000000001E-2</v>
      </c>
      <c r="H13" s="12">
        <v>2</v>
      </c>
      <c r="I13" s="12">
        <v>1</v>
      </c>
      <c r="J13" s="12">
        <v>2</v>
      </c>
      <c r="K13" s="21"/>
      <c r="L13" s="12">
        <v>1</v>
      </c>
      <c r="M13" s="12">
        <v>7</v>
      </c>
      <c r="N13" s="12">
        <f t="shared" si="0"/>
        <v>14.600777744165999</v>
      </c>
      <c r="O13" s="12">
        <f t="shared" si="1"/>
        <v>730038.88720829994</v>
      </c>
      <c r="P13" s="12">
        <f>U7+U11+U15</f>
        <v>2523621</v>
      </c>
      <c r="Q13" s="12">
        <f>V7+V11+V15</f>
        <v>0.28928229999999999</v>
      </c>
      <c r="W13" s="12">
        <f t="shared" si="3"/>
        <v>0</v>
      </c>
      <c r="Z13" s="12">
        <f t="shared" si="2"/>
        <v>0.7300388872082999</v>
      </c>
    </row>
    <row r="14" spans="1:30">
      <c r="A14" s="12" t="s">
        <v>37</v>
      </c>
      <c r="B14" s="12" t="s">
        <v>38</v>
      </c>
      <c r="C14" s="12">
        <v>2795251</v>
      </c>
      <c r="D14" s="12">
        <v>1.85823E-2</v>
      </c>
      <c r="F14" s="12" t="s">
        <v>68</v>
      </c>
      <c r="H14" s="12">
        <v>2</v>
      </c>
      <c r="I14" s="12">
        <v>1</v>
      </c>
      <c r="J14" s="12">
        <v>3</v>
      </c>
      <c r="K14" s="21"/>
      <c r="L14" s="12">
        <v>1</v>
      </c>
      <c r="M14" s="12">
        <v>8</v>
      </c>
      <c r="N14" s="12">
        <f t="shared" si="0"/>
        <v>14.419844991005998</v>
      </c>
      <c r="O14" s="12">
        <f t="shared" si="1"/>
        <v>720992.24955029995</v>
      </c>
      <c r="P14" s="12">
        <f>U7+U11+U16</f>
        <v>2504977</v>
      </c>
      <c r="Q14" s="12">
        <f>V7+V11+V16</f>
        <v>0.28782389999999997</v>
      </c>
      <c r="R14" s="12">
        <v>1</v>
      </c>
      <c r="S14" s="12" t="s">
        <v>37</v>
      </c>
      <c r="T14" s="12" t="s">
        <v>38</v>
      </c>
      <c r="U14" s="12">
        <v>2795251</v>
      </c>
      <c r="V14" s="12">
        <v>1.85823E-2</v>
      </c>
      <c r="W14" s="12">
        <f t="shared" si="3"/>
        <v>51942.192657300002</v>
      </c>
      <c r="Z14" s="12">
        <f t="shared" si="2"/>
        <v>0.72099224955029995</v>
      </c>
    </row>
    <row r="15" spans="1:30">
      <c r="A15" s="12" t="s">
        <v>37</v>
      </c>
      <c r="B15" s="12" t="s">
        <v>39</v>
      </c>
      <c r="C15" s="12">
        <v>2507541</v>
      </c>
      <c r="D15" s="12">
        <v>2.32873E-2</v>
      </c>
      <c r="H15" s="12">
        <v>2</v>
      </c>
      <c r="I15" s="12">
        <v>2</v>
      </c>
      <c r="J15" s="12">
        <v>1</v>
      </c>
      <c r="K15" s="21"/>
      <c r="L15" s="12">
        <v>1</v>
      </c>
      <c r="M15" s="12">
        <v>9</v>
      </c>
      <c r="N15" s="12">
        <f t="shared" si="0"/>
        <v>16.405640420729998</v>
      </c>
      <c r="O15" s="12">
        <f t="shared" si="1"/>
        <v>820282.02103649988</v>
      </c>
      <c r="P15" s="12">
        <f>U7+U12+U14</f>
        <v>2808355</v>
      </c>
      <c r="Q15" s="12">
        <f>V7+V12+V14</f>
        <v>0.29208629999999997</v>
      </c>
      <c r="R15" s="12">
        <v>2</v>
      </c>
      <c r="S15" s="12" t="s">
        <v>37</v>
      </c>
      <c r="T15" s="12" t="s">
        <v>39</v>
      </c>
      <c r="U15" s="12">
        <v>2507541</v>
      </c>
      <c r="V15" s="12">
        <v>2.32873E-2</v>
      </c>
      <c r="W15" s="12">
        <f t="shared" si="3"/>
        <v>58393.859529300003</v>
      </c>
      <c r="Z15" s="12">
        <f t="shared" si="2"/>
        <v>0.82028202103649983</v>
      </c>
    </row>
    <row r="16" spans="1:30">
      <c r="A16" s="12" t="s">
        <v>37</v>
      </c>
      <c r="B16" s="12" t="s">
        <v>40</v>
      </c>
      <c r="C16" s="12">
        <v>2488897</v>
      </c>
      <c r="D16" s="12">
        <v>2.1828899999999998E-2</v>
      </c>
      <c r="H16" s="12">
        <v>2</v>
      </c>
      <c r="I16" s="12">
        <v>2</v>
      </c>
      <c r="J16" s="12">
        <v>2</v>
      </c>
      <c r="K16" s="21"/>
      <c r="L16" s="12">
        <v>1</v>
      </c>
      <c r="M16" s="12">
        <v>10</v>
      </c>
      <c r="N16" s="12">
        <f t="shared" si="0"/>
        <v>14.96211012777</v>
      </c>
      <c r="O16" s="12">
        <f t="shared" si="1"/>
        <v>748105.50638849998</v>
      </c>
      <c r="P16" s="12">
        <f>U7+U12+U15</f>
        <v>2520645</v>
      </c>
      <c r="Q16" s="12">
        <f>V7+V12+V15</f>
        <v>0.29679129999999998</v>
      </c>
      <c r="R16" s="12">
        <v>3</v>
      </c>
      <c r="S16" s="12" t="s">
        <v>37</v>
      </c>
      <c r="T16" s="12" t="s">
        <v>40</v>
      </c>
      <c r="U16" s="12">
        <v>2488897</v>
      </c>
      <c r="V16" s="12">
        <v>2.1828899999999998E-2</v>
      </c>
      <c r="W16" s="12">
        <f t="shared" si="3"/>
        <v>54329.883723299994</v>
      </c>
      <c r="Z16" s="12">
        <f t="shared" si="2"/>
        <v>0.74810550638849993</v>
      </c>
    </row>
    <row r="17" spans="1:26">
      <c r="A17" s="12" t="s">
        <v>34</v>
      </c>
      <c r="B17" s="12" t="s">
        <v>69</v>
      </c>
      <c r="C17" s="12">
        <v>56448</v>
      </c>
      <c r="D17" s="12">
        <v>0.165461</v>
      </c>
      <c r="F17" s="12" t="s">
        <v>68</v>
      </c>
      <c r="H17" s="12">
        <v>2</v>
      </c>
      <c r="I17" s="12">
        <v>2</v>
      </c>
      <c r="J17" s="12">
        <v>3</v>
      </c>
      <c r="K17" s="21"/>
      <c r="L17" s="12">
        <v>1</v>
      </c>
      <c r="M17" s="12">
        <v>11</v>
      </c>
      <c r="N17" s="12">
        <f t="shared" si="0"/>
        <v>14.778464222657997</v>
      </c>
      <c r="O17" s="12">
        <f t="shared" si="1"/>
        <v>738923.21113289986</v>
      </c>
      <c r="P17" s="12">
        <f>U7+U12+U16</f>
        <v>2502001</v>
      </c>
      <c r="Q17" s="12">
        <f>V7+V12+V16</f>
        <v>0.29533289999999995</v>
      </c>
      <c r="Z17" s="12">
        <f t="shared" si="2"/>
        <v>0.73892321113289983</v>
      </c>
    </row>
    <row r="18" spans="1:26">
      <c r="A18" s="12" t="s">
        <v>34</v>
      </c>
      <c r="B18" s="12" t="s">
        <v>70</v>
      </c>
      <c r="C18" s="12">
        <v>15768</v>
      </c>
      <c r="D18" s="12">
        <v>0.151336</v>
      </c>
      <c r="H18" s="12">
        <v>3</v>
      </c>
      <c r="I18" s="12">
        <v>1</v>
      </c>
      <c r="J18" s="12">
        <v>1</v>
      </c>
      <c r="K18" s="21"/>
      <c r="L18" s="12">
        <v>1</v>
      </c>
      <c r="M18" s="12">
        <v>12</v>
      </c>
      <c r="N18" s="12">
        <f t="shared" si="0"/>
        <v>16.494318239829997</v>
      </c>
      <c r="O18" s="12">
        <f t="shared" si="1"/>
        <v>824715.91199149995</v>
      </c>
      <c r="P18" s="12">
        <f>U8+U11+U14</f>
        <v>2808755</v>
      </c>
      <c r="Q18" s="12">
        <f>V8+V11+V14</f>
        <v>0.29362329999999998</v>
      </c>
      <c r="W18" s="12">
        <f>W14+W11+W6</f>
        <v>54098.657089300003</v>
      </c>
      <c r="Z18" s="12">
        <f t="shared" si="2"/>
        <v>0.82471591199149996</v>
      </c>
    </row>
    <row r="19" spans="1:26">
      <c r="A19" s="12" t="s">
        <v>34</v>
      </c>
      <c r="B19" s="12" t="s">
        <v>35</v>
      </c>
      <c r="C19" s="12">
        <v>9264</v>
      </c>
      <c r="D19" s="12">
        <v>0.13533800000000001</v>
      </c>
      <c r="H19" s="12">
        <v>3</v>
      </c>
      <c r="I19" s="12">
        <v>1</v>
      </c>
      <c r="J19" s="12">
        <v>2</v>
      </c>
      <c r="K19" s="21"/>
      <c r="L19" s="12">
        <v>1</v>
      </c>
      <c r="M19" s="12">
        <v>13</v>
      </c>
      <c r="N19" s="12">
        <f t="shared" si="0"/>
        <v>15.04198138147</v>
      </c>
      <c r="O19" s="12">
        <f t="shared" si="1"/>
        <v>752099.0690735</v>
      </c>
      <c r="P19" s="12">
        <f>U8+U11+U15</f>
        <v>2521045</v>
      </c>
      <c r="Q19" s="12">
        <f>V8+V11+V15</f>
        <v>0.29832829999999999</v>
      </c>
      <c r="Z19" s="12">
        <f t="shared" si="2"/>
        <v>0.75209906907349999</v>
      </c>
    </row>
    <row r="20" spans="1:26">
      <c r="A20" s="12" t="s">
        <v>34</v>
      </c>
      <c r="B20" s="12" t="s">
        <v>71</v>
      </c>
      <c r="C20" s="12">
        <v>20376</v>
      </c>
      <c r="D20" s="12">
        <v>0.15954599999999999</v>
      </c>
      <c r="H20" s="12">
        <v>3</v>
      </c>
      <c r="I20" s="12">
        <v>1</v>
      </c>
      <c r="J20" s="12">
        <v>3</v>
      </c>
      <c r="K20" s="21"/>
      <c r="L20" s="12">
        <v>1</v>
      </c>
      <c r="M20" s="12">
        <v>14</v>
      </c>
      <c r="N20" s="12">
        <f t="shared" si="0"/>
        <v>14.857750692597998</v>
      </c>
      <c r="O20" s="12">
        <f t="shared" si="1"/>
        <v>742887.53462989989</v>
      </c>
      <c r="P20" s="12">
        <f>U8+U11+U16</f>
        <v>2502401</v>
      </c>
      <c r="Q20" s="12">
        <f>V8+V11+V16</f>
        <v>0.29686989999999996</v>
      </c>
      <c r="Z20" s="12">
        <f t="shared" si="2"/>
        <v>0.74288753462989987</v>
      </c>
    </row>
    <row r="21" spans="1:26">
      <c r="A21" s="12" t="s">
        <v>34</v>
      </c>
      <c r="B21" s="12" t="s">
        <v>36</v>
      </c>
      <c r="C21" s="12">
        <v>6288</v>
      </c>
      <c r="D21" s="12">
        <v>0.142847</v>
      </c>
      <c r="H21" s="12">
        <v>3</v>
      </c>
      <c r="I21" s="12">
        <v>2</v>
      </c>
      <c r="J21" s="12">
        <v>1</v>
      </c>
      <c r="K21" s="21"/>
      <c r="L21" s="12">
        <v>1</v>
      </c>
      <c r="M21" s="12">
        <v>15</v>
      </c>
      <c r="N21" s="12">
        <f t="shared" si="0"/>
        <v>16.898213671234</v>
      </c>
      <c r="O21" s="12">
        <f t="shared" si="1"/>
        <v>844910.68356169993</v>
      </c>
      <c r="P21" s="12">
        <f>U8+U12+U14</f>
        <v>2805779</v>
      </c>
      <c r="Q21" s="12">
        <f>V8+V12+V14</f>
        <v>0.30113229999999996</v>
      </c>
      <c r="Z21" s="12">
        <f t="shared" si="2"/>
        <v>0.84491068356169996</v>
      </c>
    </row>
    <row r="22" spans="1:26">
      <c r="A22" s="12" t="s">
        <v>43</v>
      </c>
      <c r="B22" s="12" t="s">
        <v>38</v>
      </c>
      <c r="C22" s="12">
        <v>4980000</v>
      </c>
      <c r="D22" s="12">
        <v>0.17171700000000001</v>
      </c>
      <c r="F22" s="12" t="s">
        <v>61</v>
      </c>
      <c r="H22" s="12">
        <v>3</v>
      </c>
      <c r="I22" s="12">
        <v>2</v>
      </c>
      <c r="J22" s="12">
        <v>2</v>
      </c>
      <c r="K22" s="21"/>
      <c r="L22" s="12">
        <v>1</v>
      </c>
      <c r="M22" s="12">
        <v>16</v>
      </c>
      <c r="N22" s="12">
        <f t="shared" si="0"/>
        <v>15.402388483473999</v>
      </c>
      <c r="O22" s="12">
        <f t="shared" si="1"/>
        <v>770119.42417369992</v>
      </c>
      <c r="P22" s="12">
        <f>U8+U12+U15</f>
        <v>2518069</v>
      </c>
      <c r="Q22" s="12">
        <f>V8+V12+V15</f>
        <v>0.30583729999999998</v>
      </c>
      <c r="Z22" s="12">
        <f t="shared" si="2"/>
        <v>0.77011942417369994</v>
      </c>
    </row>
    <row r="23" spans="1:26">
      <c r="A23" s="12" t="s">
        <v>43</v>
      </c>
      <c r="B23" s="12" t="s">
        <v>44</v>
      </c>
      <c r="C23" s="12">
        <v>4926000</v>
      </c>
      <c r="D23" s="12">
        <v>0.17518800000000001</v>
      </c>
      <c r="H23" s="12">
        <v>3</v>
      </c>
      <c r="I23" s="12">
        <v>2</v>
      </c>
      <c r="J23" s="12">
        <v>3</v>
      </c>
      <c r="K23" s="21"/>
      <c r="L23" s="12">
        <v>1</v>
      </c>
      <c r="M23" s="12">
        <v>17</v>
      </c>
      <c r="N23" s="12">
        <f t="shared" si="0"/>
        <v>15.215444642649999</v>
      </c>
      <c r="O23" s="12">
        <f t="shared" si="1"/>
        <v>760772.23213249992</v>
      </c>
      <c r="P23" s="12">
        <f>U8+U12+U16</f>
        <v>2499425</v>
      </c>
      <c r="Q23" s="12">
        <f>V8+V12+V16</f>
        <v>0.30437889999999995</v>
      </c>
      <c r="Z23" s="12">
        <f t="shared" si="2"/>
        <v>0.76077223213249989</v>
      </c>
    </row>
    <row r="24" spans="1:26">
      <c r="A24" s="12" t="s">
        <v>43</v>
      </c>
      <c r="B24" s="12" t="s">
        <v>45</v>
      </c>
      <c r="C24" s="12">
        <v>5830200</v>
      </c>
      <c r="D24" s="12">
        <v>0.13339400000000001</v>
      </c>
      <c r="H24" s="12">
        <v>4</v>
      </c>
      <c r="I24" s="12">
        <v>1</v>
      </c>
      <c r="J24" s="12">
        <v>1</v>
      </c>
      <c r="K24" s="21"/>
      <c r="L24" s="12">
        <v>1</v>
      </c>
      <c r="M24" s="12">
        <v>18</v>
      </c>
      <c r="N24" s="12">
        <f t="shared" si="0"/>
        <v>16.367933838838002</v>
      </c>
      <c r="O24" s="12">
        <f t="shared" si="1"/>
        <v>818396.69194190006</v>
      </c>
      <c r="P24" s="12">
        <f>U9+U11+U14</f>
        <v>2809123</v>
      </c>
      <c r="Q24" s="12">
        <f>V9+V11+V14</f>
        <v>0.29133530000000002</v>
      </c>
      <c r="Z24" s="12">
        <f t="shared" si="2"/>
        <v>0.81839669194190001</v>
      </c>
    </row>
    <row r="25" spans="1:26">
      <c r="A25" s="12" t="s">
        <v>43</v>
      </c>
      <c r="B25" s="12" t="s">
        <v>46</v>
      </c>
      <c r="C25" s="12">
        <v>5550100</v>
      </c>
      <c r="D25" s="12">
        <v>0.13245199999999999</v>
      </c>
      <c r="H25" s="12">
        <v>4</v>
      </c>
      <c r="I25" s="12">
        <v>1</v>
      </c>
      <c r="J25" s="12">
        <v>2</v>
      </c>
      <c r="K25" s="21"/>
      <c r="L25" s="12">
        <v>1</v>
      </c>
      <c r="M25" s="12">
        <v>19</v>
      </c>
      <c r="N25" s="12">
        <f t="shared" si="0"/>
        <v>14.928797218878001</v>
      </c>
      <c r="O25" s="12">
        <f t="shared" si="1"/>
        <v>746439.86094390007</v>
      </c>
      <c r="P25" s="12">
        <f>U9+U11+U15</f>
        <v>2521413</v>
      </c>
      <c r="Q25" s="12">
        <f>V9+V11+V15</f>
        <v>0.29604030000000003</v>
      </c>
      <c r="Z25" s="12">
        <f t="shared" si="2"/>
        <v>0.74643986094390002</v>
      </c>
    </row>
    <row r="26" spans="1:26">
      <c r="A26" s="12" t="s">
        <v>43</v>
      </c>
      <c r="B26" s="12" t="s">
        <v>47</v>
      </c>
      <c r="C26" s="12">
        <v>5383000</v>
      </c>
      <c r="D26" s="12">
        <v>0.24393200000000001</v>
      </c>
      <c r="H26" s="12">
        <v>4</v>
      </c>
      <c r="I26" s="12">
        <v>1</v>
      </c>
      <c r="J26" s="12">
        <v>3</v>
      </c>
      <c r="K26" s="21"/>
      <c r="L26" s="12">
        <v>1</v>
      </c>
      <c r="M26" s="12">
        <v>20</v>
      </c>
      <c r="N26" s="12">
        <f t="shared" si="0"/>
        <v>14.745408945622</v>
      </c>
      <c r="O26" s="12">
        <f t="shared" si="1"/>
        <v>737270.44728109997</v>
      </c>
      <c r="P26" s="12">
        <f>U9+U11+U16</f>
        <v>2502769</v>
      </c>
      <c r="Q26" s="12">
        <f>V9+V11+V16</f>
        <v>0.29458190000000001</v>
      </c>
      <c r="Z26" s="12">
        <f t="shared" si="2"/>
        <v>0.73727044728110003</v>
      </c>
    </row>
    <row r="27" spans="1:26">
      <c r="A27" s="12" t="s">
        <v>29</v>
      </c>
      <c r="B27" s="12" t="s">
        <v>69</v>
      </c>
      <c r="C27" s="12">
        <v>36496</v>
      </c>
      <c r="D27" s="12">
        <v>0.15643599999999999</v>
      </c>
      <c r="F27" s="12" t="s">
        <v>68</v>
      </c>
      <c r="H27" s="12">
        <v>4</v>
      </c>
      <c r="I27" s="12">
        <v>2</v>
      </c>
      <c r="J27" s="12">
        <v>1</v>
      </c>
      <c r="K27" s="21"/>
      <c r="L27" s="12">
        <v>1</v>
      </c>
      <c r="M27" s="12">
        <v>21</v>
      </c>
      <c r="N27" s="12">
        <f t="shared" si="0"/>
        <v>16.772020718242</v>
      </c>
      <c r="O27" s="12">
        <f t="shared" si="1"/>
        <v>838601.03591209999</v>
      </c>
      <c r="P27" s="12">
        <f>U9+U12+U14</f>
        <v>2806147</v>
      </c>
      <c r="Q27" s="12">
        <f>V9+V12+V14</f>
        <v>0.29884430000000001</v>
      </c>
      <c r="Z27" s="12">
        <f t="shared" si="2"/>
        <v>0.8386010359121</v>
      </c>
    </row>
    <row r="28" spans="1:26">
      <c r="A28" s="12" t="s">
        <v>29</v>
      </c>
      <c r="B28" s="12" t="s">
        <v>72</v>
      </c>
      <c r="C28" s="12">
        <v>11280</v>
      </c>
      <c r="D28" s="12">
        <v>0.14790500000000001</v>
      </c>
      <c r="H28" s="12">
        <v>4</v>
      </c>
      <c r="I28" s="12">
        <v>2</v>
      </c>
      <c r="J28" s="12">
        <v>2</v>
      </c>
      <c r="K28" s="21"/>
      <c r="L28" s="12">
        <v>1</v>
      </c>
      <c r="M28" s="12">
        <v>22</v>
      </c>
      <c r="N28" s="12">
        <f t="shared" si="0"/>
        <v>15.289395768882001</v>
      </c>
      <c r="O28" s="12">
        <f t="shared" si="1"/>
        <v>764469.78844410006</v>
      </c>
      <c r="P28" s="12">
        <f>U9+U12+U15</f>
        <v>2518437</v>
      </c>
      <c r="Q28" s="12">
        <f>V9+V12+V15</f>
        <v>0.30354930000000002</v>
      </c>
      <c r="Z28" s="12">
        <f t="shared" si="2"/>
        <v>0.76446978844410007</v>
      </c>
    </row>
    <row r="29" spans="1:26">
      <c r="A29" s="12" t="s">
        <v>29</v>
      </c>
      <c r="B29" s="12" t="s">
        <v>73</v>
      </c>
      <c r="C29" s="12">
        <v>11312</v>
      </c>
      <c r="D29" s="12">
        <v>0.14532800000000001</v>
      </c>
      <c r="H29" s="12">
        <v>4</v>
      </c>
      <c r="I29" s="12">
        <v>2</v>
      </c>
      <c r="J29" s="12">
        <v>3</v>
      </c>
      <c r="K29" s="21"/>
      <c r="L29" s="12">
        <v>1</v>
      </c>
      <c r="M29" s="12">
        <v>23</v>
      </c>
      <c r="N29" s="12">
        <f t="shared" si="0"/>
        <v>15.103294343673999</v>
      </c>
      <c r="O29" s="12">
        <f t="shared" si="1"/>
        <v>755164.71718369995</v>
      </c>
      <c r="P29" s="12">
        <f>U9+U12+U16</f>
        <v>2499793</v>
      </c>
      <c r="Q29" s="12">
        <f>V9+V12+V16</f>
        <v>0.3020909</v>
      </c>
      <c r="Z29" s="12">
        <f t="shared" si="2"/>
        <v>0.75516471718369993</v>
      </c>
    </row>
    <row r="30" spans="1:26">
      <c r="A30" s="12" t="s">
        <v>29</v>
      </c>
      <c r="B30" s="12" t="s">
        <v>30</v>
      </c>
      <c r="C30" s="12">
        <v>6800</v>
      </c>
      <c r="D30" s="12">
        <v>0.13274900000000001</v>
      </c>
      <c r="K30" s="12" t="s">
        <v>55</v>
      </c>
      <c r="L30" s="12">
        <v>2</v>
      </c>
      <c r="M30" s="12">
        <v>0</v>
      </c>
      <c r="N30" s="12">
        <f t="shared" si="0"/>
        <v>2.0107118852199997</v>
      </c>
      <c r="O30" s="12">
        <f t="shared" si="1"/>
        <v>100535.59426099999</v>
      </c>
      <c r="P30" s="12">
        <v>1720778</v>
      </c>
      <c r="Q30" s="12">
        <v>5.8424499999999997E-2</v>
      </c>
      <c r="Z30" s="12">
        <f t="shared" si="2"/>
        <v>0.10053559426099999</v>
      </c>
    </row>
    <row r="31" spans="1:26">
      <c r="A31" s="12" t="s">
        <v>29</v>
      </c>
      <c r="B31" s="12" t="s">
        <v>31</v>
      </c>
      <c r="C31" s="12">
        <v>6816</v>
      </c>
      <c r="D31" s="12">
        <v>0.130657</v>
      </c>
      <c r="K31" s="21" t="s">
        <v>56</v>
      </c>
      <c r="L31" s="12">
        <v>3</v>
      </c>
      <c r="M31" s="12">
        <v>0</v>
      </c>
      <c r="N31" s="12">
        <f t="shared" si="0"/>
        <v>3.2916554911999998</v>
      </c>
      <c r="O31" s="12">
        <f t="shared" si="1"/>
        <v>164582.77455999999</v>
      </c>
      <c r="P31" s="12">
        <v>2441200</v>
      </c>
      <c r="Q31" s="12">
        <v>6.7418800000000001E-2</v>
      </c>
      <c r="Z31" s="12">
        <f t="shared" si="2"/>
        <v>0.16458277455999998</v>
      </c>
    </row>
    <row r="32" spans="1:26">
      <c r="A32" s="12" t="s">
        <v>29</v>
      </c>
      <c r="B32" s="12" t="s">
        <v>32</v>
      </c>
      <c r="C32" s="12">
        <v>4240</v>
      </c>
      <c r="D32" s="12">
        <v>0.13970299999999999</v>
      </c>
      <c r="K32" s="21"/>
      <c r="L32" s="12">
        <v>3</v>
      </c>
      <c r="M32" s="12">
        <v>1</v>
      </c>
      <c r="N32" s="12">
        <f t="shared" si="0"/>
        <v>2.4559017802000001</v>
      </c>
      <c r="O32" s="12">
        <f t="shared" si="1"/>
        <v>122795.08901</v>
      </c>
      <c r="P32" s="12">
        <v>2823700</v>
      </c>
      <c r="Q32" s="12">
        <v>4.34873E-2</v>
      </c>
      <c r="Z32" s="12">
        <f t="shared" si="2"/>
        <v>0.12279508901</v>
      </c>
    </row>
    <row r="33" spans="1:30">
      <c r="A33" s="12" t="s">
        <v>29</v>
      </c>
      <c r="B33" s="12" t="s">
        <v>33</v>
      </c>
      <c r="C33" s="12">
        <v>4608</v>
      </c>
      <c r="D33" s="12">
        <v>0.13741500000000001</v>
      </c>
      <c r="K33" s="21" t="s">
        <v>57</v>
      </c>
      <c r="L33" s="12">
        <v>4</v>
      </c>
      <c r="M33" s="12">
        <v>0</v>
      </c>
      <c r="N33" s="12">
        <f t="shared" si="0"/>
        <v>3.6186729461999998</v>
      </c>
      <c r="O33" s="12">
        <f t="shared" si="1"/>
        <v>180933.64731</v>
      </c>
      <c r="P33" s="12">
        <v>5554900</v>
      </c>
      <c r="Q33" s="12">
        <v>3.2571900000000001E-2</v>
      </c>
      <c r="Z33" s="12">
        <f t="shared" si="2"/>
        <v>0.18093364731</v>
      </c>
    </row>
    <row r="34" spans="1:30">
      <c r="K34" s="21"/>
      <c r="L34" s="12">
        <v>4</v>
      </c>
      <c r="M34" s="12">
        <v>1</v>
      </c>
      <c r="N34" s="12">
        <f t="shared" si="0"/>
        <v>1.8416315764</v>
      </c>
      <c r="O34" s="12">
        <f t="shared" si="1"/>
        <v>92081.578819999995</v>
      </c>
      <c r="P34" s="12">
        <v>4450600</v>
      </c>
      <c r="Q34" s="12">
        <v>2.0689699999999998E-2</v>
      </c>
      <c r="Z34" s="12">
        <f t="shared" si="2"/>
        <v>9.2081578819999996E-2</v>
      </c>
    </row>
    <row r="35" spans="1:30">
      <c r="K35" s="21"/>
      <c r="L35" s="12">
        <v>4</v>
      </c>
      <c r="M35" s="12">
        <v>2</v>
      </c>
      <c r="N35" s="12">
        <f t="shared" si="0"/>
        <v>5.8632793824000009</v>
      </c>
      <c r="O35" s="12">
        <f t="shared" si="1"/>
        <v>293163.96912000002</v>
      </c>
      <c r="P35" s="12">
        <v>3291200</v>
      </c>
      <c r="Q35" s="12">
        <v>8.9075100000000004E-2</v>
      </c>
      <c r="Z35" s="12">
        <f t="shared" si="2"/>
        <v>0.29316396912000003</v>
      </c>
    </row>
    <row r="36" spans="1:30">
      <c r="K36" s="21"/>
      <c r="L36" s="12">
        <v>4</v>
      </c>
      <c r="M36" s="12">
        <v>3</v>
      </c>
      <c r="N36" s="12">
        <f t="shared" si="0"/>
        <v>1.9011796272000001</v>
      </c>
      <c r="O36" s="12">
        <f t="shared" si="1"/>
        <v>95058.981360000005</v>
      </c>
      <c r="P36" s="12">
        <v>3975600</v>
      </c>
      <c r="Q36" s="12">
        <v>2.3910600000000001E-2</v>
      </c>
      <c r="Z36" s="12">
        <f t="shared" si="2"/>
        <v>9.5058981360000003E-2</v>
      </c>
    </row>
    <row r="37" spans="1:30">
      <c r="K37" s="21"/>
      <c r="L37" s="12">
        <v>4</v>
      </c>
      <c r="M37" s="12">
        <v>4</v>
      </c>
      <c r="N37" s="12">
        <f t="shared" si="0"/>
        <v>1.6254254140000002</v>
      </c>
      <c r="O37" s="12">
        <f t="shared" si="1"/>
        <v>81271.270700000008</v>
      </c>
      <c r="P37" s="12">
        <v>3183800</v>
      </c>
      <c r="Q37" s="12">
        <v>2.5526500000000001E-2</v>
      </c>
      <c r="Z37" s="12">
        <f t="shared" si="2"/>
        <v>8.1271270700000009E-2</v>
      </c>
    </row>
    <row r="38" spans="1:30">
      <c r="N38" s="12">
        <f>MAX(N2:N37)</f>
        <v>26.261719119999999</v>
      </c>
    </row>
    <row r="39" spans="1:30">
      <c r="R39" s="21" t="s">
        <v>74</v>
      </c>
      <c r="S39" s="21"/>
      <c r="T39" s="21"/>
      <c r="U39" s="21"/>
      <c r="V39" s="21"/>
      <c r="W39" s="21"/>
    </row>
    <row r="40" spans="1:30">
      <c r="Z40" s="12" t="s">
        <v>75</v>
      </c>
    </row>
    <row r="41" spans="1:30">
      <c r="L41" s="12">
        <v>0</v>
      </c>
      <c r="M41" s="12">
        <v>0</v>
      </c>
      <c r="N41" s="12">
        <v>17.103013199999999</v>
      </c>
      <c r="O41" s="12">
        <v>4980000</v>
      </c>
      <c r="P41" s="12">
        <f t="shared" ref="P41:P76" si="4">O41/100000</f>
        <v>49.8</v>
      </c>
      <c r="R41" s="12">
        <v>0</v>
      </c>
      <c r="S41" s="12">
        <v>0</v>
      </c>
      <c r="T41" s="12">
        <v>855150.66</v>
      </c>
      <c r="U41" s="12">
        <v>4980000</v>
      </c>
      <c r="W41" s="12">
        <f t="shared" ref="W41:W76" si="5">T41/1000000</f>
        <v>0.85515066000000006</v>
      </c>
      <c r="X41" s="12">
        <f t="shared" ref="X41:X76" si="6">U41/100000</f>
        <v>49.8</v>
      </c>
      <c r="Z41" s="12">
        <f>MAX(T41:T44)</f>
        <v>1313085.956</v>
      </c>
      <c r="AB41" s="12">
        <f>AC41/1000000</f>
        <v>0.73512184520000001</v>
      </c>
      <c r="AC41" s="12">
        <f>MIN(O2:O5)</f>
        <v>735121.84519999998</v>
      </c>
      <c r="AD41" s="12">
        <f>AC41/50000</f>
        <v>14.702436903999999</v>
      </c>
    </row>
    <row r="42" spans="1:30">
      <c r="L42" s="12">
        <v>0</v>
      </c>
      <c r="M42" s="12">
        <v>1</v>
      </c>
      <c r="N42" s="12">
        <v>17.259521759999998</v>
      </c>
      <c r="O42" s="12">
        <v>4926000</v>
      </c>
      <c r="P42" s="12">
        <f t="shared" si="4"/>
        <v>49.26</v>
      </c>
      <c r="R42" s="12">
        <v>0</v>
      </c>
      <c r="S42" s="12">
        <v>1</v>
      </c>
      <c r="T42" s="12">
        <v>862976.08799999999</v>
      </c>
      <c r="U42" s="12">
        <v>4926000</v>
      </c>
      <c r="W42" s="12">
        <f t="shared" si="5"/>
        <v>0.86297608800000003</v>
      </c>
      <c r="X42" s="12">
        <f t="shared" si="6"/>
        <v>49.26</v>
      </c>
      <c r="Z42" s="12">
        <f>MAX(T45:T68)</f>
        <v>844910.68356170005</v>
      </c>
      <c r="AB42" s="12">
        <f>AC42/1000000</f>
        <v>0.72099224955029995</v>
      </c>
      <c r="AC42" s="12">
        <f>MIN(O6:O29)</f>
        <v>720992.24955029995</v>
      </c>
      <c r="AD42" s="12">
        <f>AC42/50000</f>
        <v>14.419844991005998</v>
      </c>
    </row>
    <row r="43" spans="1:30">
      <c r="L43" s="12">
        <v>0</v>
      </c>
      <c r="M43" s="12">
        <v>2</v>
      </c>
      <c r="N43" s="12">
        <v>14.702436904000001</v>
      </c>
      <c r="O43" s="12">
        <v>5550100</v>
      </c>
      <c r="P43" s="12">
        <f t="shared" si="4"/>
        <v>55.500999999999998</v>
      </c>
      <c r="R43" s="12">
        <v>0</v>
      </c>
      <c r="S43" s="12">
        <v>2</v>
      </c>
      <c r="T43" s="12">
        <v>735121.84519999998</v>
      </c>
      <c r="U43" s="12">
        <v>5550100</v>
      </c>
      <c r="W43" s="12">
        <f t="shared" si="5"/>
        <v>0.73512184520000001</v>
      </c>
      <c r="X43" s="12">
        <f t="shared" si="6"/>
        <v>55.500999999999998</v>
      </c>
      <c r="Z43" s="12">
        <f>T69</f>
        <v>100535.59426100001</v>
      </c>
      <c r="AB43" s="12">
        <f>AC43/1000000</f>
        <v>0.10053559426099999</v>
      </c>
      <c r="AC43" s="12">
        <f>O30</f>
        <v>100535.59426099999</v>
      </c>
      <c r="AD43" s="12">
        <f>AC43/50000</f>
        <v>2.0107118852199997</v>
      </c>
    </row>
    <row r="44" spans="1:30">
      <c r="L44" s="12">
        <v>0</v>
      </c>
      <c r="M44" s="12">
        <v>3</v>
      </c>
      <c r="N44" s="12">
        <v>26.261719119999999</v>
      </c>
      <c r="O44" s="12">
        <v>5383000</v>
      </c>
      <c r="P44" s="12">
        <f t="shared" si="4"/>
        <v>53.83</v>
      </c>
      <c r="R44" s="12">
        <v>0</v>
      </c>
      <c r="S44" s="12">
        <v>3</v>
      </c>
      <c r="T44" s="12">
        <v>1313085.956</v>
      </c>
      <c r="U44" s="12">
        <v>5383000</v>
      </c>
      <c r="W44" s="12">
        <f t="shared" si="5"/>
        <v>1.3130859560000001</v>
      </c>
      <c r="X44" s="12">
        <f t="shared" si="6"/>
        <v>53.83</v>
      </c>
      <c r="Z44" s="12">
        <f>MAX(T70:T71)</f>
        <v>164582.77455999999</v>
      </c>
      <c r="AB44" s="12">
        <f>AC44/1000000</f>
        <v>0.12279508901</v>
      </c>
      <c r="AC44" s="12">
        <f>O32</f>
        <v>122795.08901</v>
      </c>
      <c r="AD44" s="12">
        <f>AC44/50000</f>
        <v>2.4559017802000001</v>
      </c>
    </row>
    <row r="45" spans="1:30">
      <c r="L45" s="12">
        <v>1</v>
      </c>
      <c r="M45" s="12">
        <v>0</v>
      </c>
      <c r="N45" s="12">
        <v>16.118354062590001</v>
      </c>
      <c r="O45" s="12">
        <v>2811315</v>
      </c>
      <c r="P45" s="12">
        <f t="shared" si="4"/>
        <v>28.113150000000001</v>
      </c>
      <c r="R45" s="12">
        <v>1</v>
      </c>
      <c r="S45" s="12">
        <v>0</v>
      </c>
      <c r="T45" s="12">
        <v>805917.70312950003</v>
      </c>
      <c r="U45" s="12">
        <v>2811315</v>
      </c>
      <c r="W45" s="12">
        <f t="shared" si="5"/>
        <v>0.80591770312950006</v>
      </c>
      <c r="X45" s="12">
        <f t="shared" si="6"/>
        <v>28.113150000000001</v>
      </c>
      <c r="Z45" s="12">
        <f>MAX(T72:T76)</f>
        <v>293163.96912000002</v>
      </c>
      <c r="AB45" s="12">
        <f>AC45/1000000</f>
        <v>8.1271270700000009E-2</v>
      </c>
      <c r="AC45" s="12">
        <f>MIN(O33:O37)</f>
        <v>81271.270700000008</v>
      </c>
      <c r="AD45" s="12">
        <f>AC45/50000</f>
        <v>1.6254254140000002</v>
      </c>
    </row>
    <row r="46" spans="1:30">
      <c r="L46" s="12">
        <v>1</v>
      </c>
      <c r="M46" s="12">
        <v>1</v>
      </c>
      <c r="N46" s="12">
        <v>14.70627280703</v>
      </c>
      <c r="O46" s="12">
        <v>2523605</v>
      </c>
      <c r="P46" s="12">
        <f t="shared" si="4"/>
        <v>25.236049999999999</v>
      </c>
      <c r="R46" s="12">
        <v>1</v>
      </c>
      <c r="S46" s="12">
        <v>1</v>
      </c>
      <c r="T46" s="12">
        <v>735313.64035150001</v>
      </c>
      <c r="U46" s="12">
        <v>2523605</v>
      </c>
      <c r="W46" s="12">
        <f t="shared" si="5"/>
        <v>0.73531364035150004</v>
      </c>
      <c r="X46" s="12">
        <f t="shared" si="6"/>
        <v>25.236049999999999</v>
      </c>
      <c r="Z46" s="12">
        <f>SUM(Z41:Z45)</f>
        <v>2716278.9775026999</v>
      </c>
      <c r="AA46" s="12">
        <f>Z46/1000000</f>
        <v>2.7162789775027001</v>
      </c>
      <c r="AC46" s="12">
        <f>SUM(AC41:AC45)</f>
        <v>1760716.0487213</v>
      </c>
    </row>
    <row r="47" spans="1:30">
      <c r="L47" s="12">
        <v>1</v>
      </c>
      <c r="M47" s="12">
        <v>2</v>
      </c>
      <c r="N47" s="12">
        <v>14.524560455597999</v>
      </c>
      <c r="O47" s="12">
        <v>2504961</v>
      </c>
      <c r="P47" s="12">
        <f t="shared" si="4"/>
        <v>25.049610000000001</v>
      </c>
      <c r="R47" s="12">
        <v>1</v>
      </c>
      <c r="S47" s="12">
        <v>2</v>
      </c>
      <c r="T47" s="12">
        <v>726228.0227799</v>
      </c>
      <c r="U47" s="12">
        <v>2504961</v>
      </c>
      <c r="W47" s="12">
        <f t="shared" si="5"/>
        <v>0.72622802277989995</v>
      </c>
      <c r="X47" s="12">
        <f t="shared" si="6"/>
        <v>25.049610000000001</v>
      </c>
      <c r="AA47" s="12">
        <f>Z46/10000000</f>
        <v>0.27162789775027002</v>
      </c>
      <c r="AC47" s="12">
        <f>AC46/1000000</f>
        <v>1.7607160487213001</v>
      </c>
    </row>
    <row r="48" spans="1:30">
      <c r="L48" s="12">
        <v>1</v>
      </c>
      <c r="M48" s="12">
        <v>3</v>
      </c>
      <c r="N48" s="12">
        <v>16.523047856874001</v>
      </c>
      <c r="O48" s="12">
        <v>2808339</v>
      </c>
      <c r="P48" s="12">
        <f t="shared" si="4"/>
        <v>28.083390000000001</v>
      </c>
      <c r="R48" s="12">
        <v>1</v>
      </c>
      <c r="S48" s="12">
        <v>3</v>
      </c>
      <c r="T48" s="12">
        <v>826152.39284370001</v>
      </c>
      <c r="U48" s="12">
        <v>2808339</v>
      </c>
      <c r="W48" s="12">
        <f t="shared" si="5"/>
        <v>0.82615239284370001</v>
      </c>
      <c r="X48" s="12">
        <f t="shared" si="6"/>
        <v>28.083390000000001</v>
      </c>
      <c r="AA48" s="12">
        <f>Z46/100000000</f>
        <v>2.7162789775027001E-2</v>
      </c>
    </row>
    <row r="49" spans="12:27">
      <c r="L49" s="12">
        <v>1</v>
      </c>
      <c r="M49" s="12">
        <v>4</v>
      </c>
      <c r="N49" s="12">
        <v>15.067478271914</v>
      </c>
      <c r="O49" s="12">
        <v>2520629</v>
      </c>
      <c r="P49" s="12">
        <f t="shared" si="4"/>
        <v>25.206289999999999</v>
      </c>
      <c r="R49" s="12">
        <v>1</v>
      </c>
      <c r="S49" s="12">
        <v>4</v>
      </c>
      <c r="T49" s="12">
        <v>753373.91359570005</v>
      </c>
      <c r="U49" s="12">
        <v>2520629</v>
      </c>
      <c r="W49" s="12">
        <f t="shared" si="5"/>
        <v>0.75337391359570005</v>
      </c>
      <c r="X49" s="12">
        <f t="shared" si="6"/>
        <v>25.206289999999999</v>
      </c>
      <c r="AA49" s="12">
        <f>Z46/50000</f>
        <v>54.325579550054002</v>
      </c>
    </row>
    <row r="50" spans="12:27">
      <c r="L50" s="12">
        <v>1</v>
      </c>
      <c r="M50" s="12">
        <v>5</v>
      </c>
      <c r="N50" s="12">
        <v>14.88305276853</v>
      </c>
      <c r="O50" s="12">
        <v>2501985</v>
      </c>
      <c r="P50" s="12">
        <f t="shared" si="4"/>
        <v>25.019850000000002</v>
      </c>
      <c r="R50" s="12">
        <v>1</v>
      </c>
      <c r="S50" s="12">
        <v>5</v>
      </c>
      <c r="T50" s="12">
        <v>744152.63842650002</v>
      </c>
      <c r="U50" s="12">
        <v>2501985</v>
      </c>
      <c r="W50" s="12">
        <f t="shared" si="5"/>
        <v>0.74415263842650003</v>
      </c>
      <c r="X50" s="12">
        <f t="shared" si="6"/>
        <v>25.019850000000002</v>
      </c>
    </row>
    <row r="51" spans="12:27">
      <c r="L51" s="12">
        <v>1</v>
      </c>
      <c r="M51" s="12">
        <v>6</v>
      </c>
      <c r="N51" s="12">
        <v>16.000819707725999</v>
      </c>
      <c r="O51" s="12">
        <v>2811331</v>
      </c>
      <c r="P51" s="12">
        <f t="shared" si="4"/>
        <v>28.113309999999998</v>
      </c>
      <c r="R51" s="12">
        <v>1</v>
      </c>
      <c r="S51" s="12">
        <v>6</v>
      </c>
      <c r="T51" s="12">
        <v>800040.98538630002</v>
      </c>
      <c r="U51" s="12">
        <v>2811331</v>
      </c>
      <c r="W51" s="12">
        <f t="shared" si="5"/>
        <v>0.80004098538629997</v>
      </c>
      <c r="X51" s="12">
        <f t="shared" si="6"/>
        <v>28.113309999999998</v>
      </c>
    </row>
    <row r="52" spans="12:27">
      <c r="L52" s="12">
        <v>1</v>
      </c>
      <c r="M52" s="12">
        <v>7</v>
      </c>
      <c r="N52" s="12">
        <v>14.600777744166001</v>
      </c>
      <c r="O52" s="12">
        <v>2523621</v>
      </c>
      <c r="P52" s="12">
        <f t="shared" si="4"/>
        <v>25.23621</v>
      </c>
      <c r="R52" s="12">
        <v>1</v>
      </c>
      <c r="S52" s="12">
        <v>7</v>
      </c>
      <c r="T52" s="12">
        <v>730038.88720829994</v>
      </c>
      <c r="U52" s="12">
        <v>2523621</v>
      </c>
      <c r="W52" s="12">
        <f t="shared" si="5"/>
        <v>0.7300388872082999</v>
      </c>
      <c r="X52" s="12">
        <f t="shared" si="6"/>
        <v>25.23621</v>
      </c>
    </row>
    <row r="53" spans="12:27">
      <c r="L53" s="12">
        <v>1</v>
      </c>
      <c r="M53" s="12">
        <v>8</v>
      </c>
      <c r="N53" s="12">
        <v>14.419844991006</v>
      </c>
      <c r="O53" s="12">
        <v>2504977</v>
      </c>
      <c r="P53" s="12">
        <f t="shared" si="4"/>
        <v>25.049769999999999</v>
      </c>
      <c r="R53" s="12">
        <v>1</v>
      </c>
      <c r="S53" s="12">
        <v>8</v>
      </c>
      <c r="T53" s="12">
        <v>720992.24955029995</v>
      </c>
      <c r="U53" s="12">
        <v>2504977</v>
      </c>
      <c r="W53" s="12">
        <f t="shared" si="5"/>
        <v>0.72099224955029995</v>
      </c>
      <c r="X53" s="12">
        <f t="shared" si="6"/>
        <v>25.049769999999999</v>
      </c>
    </row>
    <row r="54" spans="12:27">
      <c r="L54" s="12">
        <v>1</v>
      </c>
      <c r="M54" s="12">
        <v>9</v>
      </c>
      <c r="N54" s="12">
        <v>16.405640420729998</v>
      </c>
      <c r="O54" s="12">
        <v>2808355</v>
      </c>
      <c r="P54" s="12">
        <f t="shared" si="4"/>
        <v>28.083549999999999</v>
      </c>
      <c r="R54" s="12">
        <v>1</v>
      </c>
      <c r="S54" s="12">
        <v>9</v>
      </c>
      <c r="T54" s="12">
        <v>820282.02103649999</v>
      </c>
      <c r="U54" s="12">
        <v>2808355</v>
      </c>
      <c r="W54" s="12">
        <f t="shared" si="5"/>
        <v>0.82028202103649994</v>
      </c>
      <c r="X54" s="12">
        <f t="shared" si="6"/>
        <v>28.083549999999999</v>
      </c>
    </row>
    <row r="55" spans="12:27">
      <c r="L55" s="12">
        <v>1</v>
      </c>
      <c r="M55" s="12">
        <v>10</v>
      </c>
      <c r="N55" s="12">
        <v>14.96211012777</v>
      </c>
      <c r="O55" s="12">
        <v>2520645</v>
      </c>
      <c r="P55" s="12">
        <f t="shared" si="4"/>
        <v>25.20645</v>
      </c>
      <c r="R55" s="12">
        <v>1</v>
      </c>
      <c r="S55" s="12">
        <v>10</v>
      </c>
      <c r="T55" s="12">
        <v>748105.50638849998</v>
      </c>
      <c r="U55" s="12">
        <v>2520645</v>
      </c>
      <c r="W55" s="12">
        <f t="shared" si="5"/>
        <v>0.74810550638849993</v>
      </c>
      <c r="X55" s="12">
        <f t="shared" si="6"/>
        <v>25.20645</v>
      </c>
    </row>
    <row r="56" spans="12:27">
      <c r="L56" s="12">
        <v>1</v>
      </c>
      <c r="M56" s="12">
        <v>11</v>
      </c>
      <c r="N56" s="12">
        <v>14.778464222658</v>
      </c>
      <c r="O56" s="12">
        <v>2502001</v>
      </c>
      <c r="P56" s="12">
        <f t="shared" si="4"/>
        <v>25.020009999999999</v>
      </c>
      <c r="R56" s="12">
        <v>1</v>
      </c>
      <c r="S56" s="12">
        <v>11</v>
      </c>
      <c r="T56" s="12">
        <v>738923.21113289997</v>
      </c>
      <c r="U56" s="12">
        <v>2502001</v>
      </c>
      <c r="W56" s="12">
        <f t="shared" si="5"/>
        <v>0.73892321113289994</v>
      </c>
      <c r="X56" s="12">
        <f t="shared" si="6"/>
        <v>25.020009999999999</v>
      </c>
    </row>
    <row r="57" spans="12:27">
      <c r="L57" s="12">
        <v>1</v>
      </c>
      <c r="M57" s="12">
        <v>12</v>
      </c>
      <c r="N57" s="12">
        <v>16.494318239830001</v>
      </c>
      <c r="O57" s="12">
        <v>2808755</v>
      </c>
      <c r="P57" s="12">
        <f t="shared" si="4"/>
        <v>28.08755</v>
      </c>
      <c r="R57" s="12">
        <v>1</v>
      </c>
      <c r="S57" s="12">
        <v>12</v>
      </c>
      <c r="T57" s="12">
        <v>824715.91199149995</v>
      </c>
      <c r="U57" s="12">
        <v>2808755</v>
      </c>
      <c r="W57" s="12">
        <f t="shared" si="5"/>
        <v>0.82471591199149996</v>
      </c>
      <c r="X57" s="12">
        <f t="shared" si="6"/>
        <v>28.08755</v>
      </c>
    </row>
    <row r="58" spans="12:27">
      <c r="L58" s="12">
        <v>1</v>
      </c>
      <c r="M58" s="12">
        <v>13</v>
      </c>
      <c r="N58" s="12">
        <v>15.04198138147</v>
      </c>
      <c r="O58" s="12">
        <v>2521045</v>
      </c>
      <c r="P58" s="12">
        <f t="shared" si="4"/>
        <v>25.210450000000002</v>
      </c>
      <c r="R58" s="12">
        <v>1</v>
      </c>
      <c r="S58" s="12">
        <v>13</v>
      </c>
      <c r="T58" s="12">
        <v>752099.0690735</v>
      </c>
      <c r="U58" s="12">
        <v>2521045</v>
      </c>
      <c r="W58" s="12">
        <f t="shared" si="5"/>
        <v>0.75209906907349999</v>
      </c>
      <c r="X58" s="12">
        <f t="shared" si="6"/>
        <v>25.210450000000002</v>
      </c>
    </row>
    <row r="59" spans="12:27">
      <c r="L59" s="12">
        <v>1</v>
      </c>
      <c r="M59" s="12">
        <v>14</v>
      </c>
      <c r="N59" s="12">
        <v>14.857750692598</v>
      </c>
      <c r="O59" s="12">
        <v>2502401</v>
      </c>
      <c r="P59" s="12">
        <f t="shared" si="4"/>
        <v>25.024010000000001</v>
      </c>
      <c r="R59" s="12">
        <v>1</v>
      </c>
      <c r="S59" s="12">
        <v>14</v>
      </c>
      <c r="T59" s="12">
        <v>742887.53462990001</v>
      </c>
      <c r="U59" s="12">
        <v>2502401</v>
      </c>
      <c r="W59" s="12">
        <f t="shared" si="5"/>
        <v>0.74288753462989998</v>
      </c>
      <c r="X59" s="12">
        <f t="shared" si="6"/>
        <v>25.024010000000001</v>
      </c>
    </row>
    <row r="60" spans="12:27">
      <c r="L60" s="12">
        <v>1</v>
      </c>
      <c r="M60" s="12">
        <v>15</v>
      </c>
      <c r="N60" s="12">
        <v>16.898213671234</v>
      </c>
      <c r="O60" s="12">
        <v>2805779</v>
      </c>
      <c r="P60" s="12">
        <f t="shared" si="4"/>
        <v>28.057790000000001</v>
      </c>
      <c r="R60" s="12">
        <v>1</v>
      </c>
      <c r="S60" s="12">
        <v>15</v>
      </c>
      <c r="T60" s="12">
        <v>844910.68356170005</v>
      </c>
      <c r="U60" s="12">
        <v>2805779</v>
      </c>
      <c r="W60" s="12">
        <f t="shared" si="5"/>
        <v>0.84491068356170007</v>
      </c>
      <c r="X60" s="12">
        <f t="shared" si="6"/>
        <v>28.057790000000001</v>
      </c>
    </row>
    <row r="61" spans="12:27">
      <c r="L61" s="12">
        <v>1</v>
      </c>
      <c r="M61" s="12">
        <v>16</v>
      </c>
      <c r="N61" s="12">
        <v>15.402388483474001</v>
      </c>
      <c r="O61" s="12">
        <v>2518069</v>
      </c>
      <c r="P61" s="12">
        <f t="shared" si="4"/>
        <v>25.180689999999998</v>
      </c>
      <c r="R61" s="12">
        <v>1</v>
      </c>
      <c r="S61" s="12">
        <v>16</v>
      </c>
      <c r="T61" s="12">
        <v>770119.42417370004</v>
      </c>
      <c r="U61" s="12">
        <v>2518069</v>
      </c>
      <c r="W61" s="12">
        <f t="shared" si="5"/>
        <v>0.77011942417370005</v>
      </c>
      <c r="X61" s="12">
        <f t="shared" si="6"/>
        <v>25.180689999999998</v>
      </c>
    </row>
    <row r="62" spans="12:27">
      <c r="L62" s="12">
        <v>1</v>
      </c>
      <c r="M62" s="12">
        <v>17</v>
      </c>
      <c r="N62" s="12">
        <v>15.215444642650001</v>
      </c>
      <c r="O62" s="12">
        <v>2499425</v>
      </c>
      <c r="P62" s="12">
        <f t="shared" si="4"/>
        <v>24.994250000000001</v>
      </c>
      <c r="R62" s="12">
        <v>1</v>
      </c>
      <c r="S62" s="12">
        <v>17</v>
      </c>
      <c r="T62" s="12">
        <v>760772.23213250004</v>
      </c>
      <c r="U62" s="12">
        <v>2499425</v>
      </c>
      <c r="W62" s="12">
        <f t="shared" si="5"/>
        <v>0.7607722321325</v>
      </c>
      <c r="X62" s="12">
        <f t="shared" si="6"/>
        <v>24.994250000000001</v>
      </c>
    </row>
    <row r="63" spans="12:27">
      <c r="L63" s="12">
        <v>1</v>
      </c>
      <c r="M63" s="12">
        <v>18</v>
      </c>
      <c r="N63" s="12">
        <v>16.367933838837999</v>
      </c>
      <c r="O63" s="12">
        <v>2809123</v>
      </c>
      <c r="P63" s="12">
        <f t="shared" si="4"/>
        <v>28.091229999999999</v>
      </c>
      <c r="R63" s="12">
        <v>1</v>
      </c>
      <c r="S63" s="12">
        <v>18</v>
      </c>
      <c r="T63" s="12">
        <v>818396.69194189995</v>
      </c>
      <c r="U63" s="12">
        <v>2809123</v>
      </c>
      <c r="W63" s="12">
        <f t="shared" si="5"/>
        <v>0.8183966919418999</v>
      </c>
      <c r="X63" s="12">
        <f t="shared" si="6"/>
        <v>28.091229999999999</v>
      </c>
    </row>
    <row r="64" spans="12:27">
      <c r="L64" s="12">
        <v>1</v>
      </c>
      <c r="M64" s="12">
        <v>19</v>
      </c>
      <c r="N64" s="12">
        <v>14.928797218878</v>
      </c>
      <c r="O64" s="12">
        <v>2521413</v>
      </c>
      <c r="P64" s="12">
        <f t="shared" si="4"/>
        <v>25.214130000000001</v>
      </c>
      <c r="R64" s="12">
        <v>1</v>
      </c>
      <c r="S64" s="12">
        <v>19</v>
      </c>
      <c r="T64" s="12">
        <v>746439.86094389996</v>
      </c>
      <c r="U64" s="12">
        <v>2521413</v>
      </c>
      <c r="W64" s="12">
        <f t="shared" si="5"/>
        <v>0.74643986094389991</v>
      </c>
      <c r="X64" s="12">
        <f t="shared" si="6"/>
        <v>25.214130000000001</v>
      </c>
    </row>
    <row r="65" spans="12:24">
      <c r="L65" s="12">
        <v>1</v>
      </c>
      <c r="M65" s="12">
        <v>20</v>
      </c>
      <c r="N65" s="12">
        <v>14.745408945622</v>
      </c>
      <c r="O65" s="12">
        <v>2502769</v>
      </c>
      <c r="P65" s="12">
        <f t="shared" si="4"/>
        <v>25.02769</v>
      </c>
      <c r="R65" s="12">
        <v>1</v>
      </c>
      <c r="S65" s="12">
        <v>20</v>
      </c>
      <c r="T65" s="12">
        <v>737270.44728109997</v>
      </c>
      <c r="U65" s="12">
        <v>2502769</v>
      </c>
      <c r="W65" s="12">
        <f t="shared" si="5"/>
        <v>0.73727044728110003</v>
      </c>
      <c r="X65" s="12">
        <f t="shared" si="6"/>
        <v>25.02769</v>
      </c>
    </row>
    <row r="66" spans="12:24">
      <c r="L66" s="12">
        <v>1</v>
      </c>
      <c r="M66" s="12">
        <v>21</v>
      </c>
      <c r="N66" s="12">
        <v>16.772020718242</v>
      </c>
      <c r="O66" s="12">
        <v>2806147</v>
      </c>
      <c r="P66" s="12">
        <f t="shared" si="4"/>
        <v>28.06147</v>
      </c>
      <c r="R66" s="12">
        <v>1</v>
      </c>
      <c r="S66" s="12">
        <v>21</v>
      </c>
      <c r="T66" s="12">
        <v>838601.03591209999</v>
      </c>
      <c r="U66" s="12">
        <v>2806147</v>
      </c>
      <c r="W66" s="12">
        <f t="shared" si="5"/>
        <v>0.8386010359121</v>
      </c>
      <c r="X66" s="12">
        <f t="shared" si="6"/>
        <v>28.06147</v>
      </c>
    </row>
    <row r="67" spans="12:24">
      <c r="L67" s="12">
        <v>1</v>
      </c>
      <c r="M67" s="12">
        <v>22</v>
      </c>
      <c r="N67" s="12">
        <v>15.289395768882001</v>
      </c>
      <c r="O67" s="12">
        <v>2518437</v>
      </c>
      <c r="P67" s="12">
        <f t="shared" si="4"/>
        <v>25.184370000000001</v>
      </c>
      <c r="R67" s="12">
        <v>1</v>
      </c>
      <c r="S67" s="12">
        <v>22</v>
      </c>
      <c r="T67" s="12">
        <v>764469.78844409995</v>
      </c>
      <c r="U67" s="12">
        <v>2518437</v>
      </c>
      <c r="W67" s="12">
        <f t="shared" si="5"/>
        <v>0.76446978844409996</v>
      </c>
      <c r="X67" s="12">
        <f t="shared" si="6"/>
        <v>25.184370000000001</v>
      </c>
    </row>
    <row r="68" spans="12:24">
      <c r="L68" s="12">
        <v>1</v>
      </c>
      <c r="M68" s="12">
        <v>23</v>
      </c>
      <c r="N68" s="12">
        <v>15.103294343673999</v>
      </c>
      <c r="O68" s="12">
        <v>2499793</v>
      </c>
      <c r="P68" s="12">
        <f t="shared" si="4"/>
        <v>24.99793</v>
      </c>
      <c r="R68" s="12">
        <v>1</v>
      </c>
      <c r="S68" s="12">
        <v>23</v>
      </c>
      <c r="T68" s="12">
        <v>755164.71718369995</v>
      </c>
      <c r="U68" s="12">
        <v>2499793</v>
      </c>
      <c r="W68" s="12">
        <f t="shared" si="5"/>
        <v>0.75516471718369993</v>
      </c>
      <c r="X68" s="12">
        <f t="shared" si="6"/>
        <v>24.99793</v>
      </c>
    </row>
    <row r="69" spans="12:24">
      <c r="L69" s="12">
        <v>2</v>
      </c>
      <c r="M69" s="12">
        <v>0</v>
      </c>
      <c r="N69" s="12">
        <v>2.0107118852200001</v>
      </c>
      <c r="O69" s="12">
        <v>1720778</v>
      </c>
      <c r="P69" s="12">
        <f t="shared" si="4"/>
        <v>17.20778</v>
      </c>
      <c r="R69" s="12">
        <v>2</v>
      </c>
      <c r="S69" s="12">
        <v>0</v>
      </c>
      <c r="T69" s="12">
        <v>100535.59426100001</v>
      </c>
      <c r="U69" s="12">
        <v>1720778</v>
      </c>
      <c r="W69" s="12">
        <f t="shared" si="5"/>
        <v>0.10053559426100001</v>
      </c>
      <c r="X69" s="12">
        <f t="shared" si="6"/>
        <v>17.20778</v>
      </c>
    </row>
    <row r="70" spans="12:24">
      <c r="L70" s="12">
        <v>3</v>
      </c>
      <c r="M70" s="12">
        <v>0</v>
      </c>
      <c r="N70" s="12">
        <v>3.2916554911999998</v>
      </c>
      <c r="O70" s="12">
        <v>2441200</v>
      </c>
      <c r="P70" s="12">
        <f t="shared" si="4"/>
        <v>24.411999999999999</v>
      </c>
      <c r="R70" s="12">
        <v>3</v>
      </c>
      <c r="S70" s="12">
        <v>0</v>
      </c>
      <c r="T70" s="12">
        <v>164582.77455999999</v>
      </c>
      <c r="U70" s="12">
        <v>2441200</v>
      </c>
      <c r="W70" s="12">
        <f t="shared" si="5"/>
        <v>0.16458277455999998</v>
      </c>
      <c r="X70" s="12">
        <f t="shared" si="6"/>
        <v>24.411999999999999</v>
      </c>
    </row>
    <row r="71" spans="12:24">
      <c r="L71" s="12">
        <v>3</v>
      </c>
      <c r="M71" s="12">
        <v>1</v>
      </c>
      <c r="N71" s="12">
        <v>2.4559017802000001</v>
      </c>
      <c r="O71" s="12">
        <v>2823700</v>
      </c>
      <c r="P71" s="12">
        <f t="shared" si="4"/>
        <v>28.236999999999998</v>
      </c>
      <c r="R71" s="12">
        <v>3</v>
      </c>
      <c r="S71" s="12">
        <v>1</v>
      </c>
      <c r="T71" s="12">
        <v>122795.08901</v>
      </c>
      <c r="U71" s="12">
        <v>2823700</v>
      </c>
      <c r="W71" s="12">
        <f t="shared" si="5"/>
        <v>0.12279508901</v>
      </c>
      <c r="X71" s="12">
        <f t="shared" si="6"/>
        <v>28.236999999999998</v>
      </c>
    </row>
    <row r="72" spans="12:24">
      <c r="L72" s="12">
        <v>4</v>
      </c>
      <c r="M72" s="12">
        <v>0</v>
      </c>
      <c r="N72" s="12">
        <v>3.6186729461999998</v>
      </c>
      <c r="O72" s="12">
        <v>5554900</v>
      </c>
      <c r="P72" s="12">
        <f t="shared" si="4"/>
        <v>55.548999999999999</v>
      </c>
      <c r="R72" s="12">
        <v>4</v>
      </c>
      <c r="S72" s="12">
        <v>0</v>
      </c>
      <c r="T72" s="12">
        <v>180933.64731</v>
      </c>
      <c r="U72" s="12">
        <v>5554900</v>
      </c>
      <c r="W72" s="12">
        <f t="shared" si="5"/>
        <v>0.18093364731</v>
      </c>
      <c r="X72" s="12">
        <f t="shared" si="6"/>
        <v>55.548999999999999</v>
      </c>
    </row>
    <row r="73" spans="12:24">
      <c r="L73" s="12">
        <v>4</v>
      </c>
      <c r="M73" s="12">
        <v>1</v>
      </c>
      <c r="N73" s="12">
        <v>1.8416315764</v>
      </c>
      <c r="O73" s="12">
        <v>4450600</v>
      </c>
      <c r="P73" s="12">
        <f t="shared" si="4"/>
        <v>44.506</v>
      </c>
      <c r="R73" s="12">
        <v>4</v>
      </c>
      <c r="S73" s="12">
        <v>1</v>
      </c>
      <c r="T73" s="12">
        <v>92081.578819999995</v>
      </c>
      <c r="U73" s="12">
        <v>4450600</v>
      </c>
      <c r="W73" s="12">
        <f t="shared" si="5"/>
        <v>9.2081578819999996E-2</v>
      </c>
      <c r="X73" s="12">
        <f t="shared" si="6"/>
        <v>44.506</v>
      </c>
    </row>
    <row r="74" spans="12:24">
      <c r="L74" s="12">
        <v>4</v>
      </c>
      <c r="M74" s="12">
        <v>2</v>
      </c>
      <c r="N74" s="12">
        <v>5.8632793824</v>
      </c>
      <c r="O74" s="12">
        <v>3291200</v>
      </c>
      <c r="P74" s="12">
        <f t="shared" si="4"/>
        <v>32.911999999999999</v>
      </c>
      <c r="R74" s="12">
        <v>4</v>
      </c>
      <c r="S74" s="12">
        <v>2</v>
      </c>
      <c r="T74" s="12">
        <v>293163.96912000002</v>
      </c>
      <c r="U74" s="12">
        <v>3291200</v>
      </c>
      <c r="W74" s="12">
        <f t="shared" si="5"/>
        <v>0.29316396912000003</v>
      </c>
      <c r="X74" s="12">
        <f t="shared" si="6"/>
        <v>32.911999999999999</v>
      </c>
    </row>
    <row r="75" spans="12:24">
      <c r="L75" s="12">
        <v>4</v>
      </c>
      <c r="M75" s="12">
        <v>3</v>
      </c>
      <c r="N75" s="12">
        <v>1.9011796272000001</v>
      </c>
      <c r="O75" s="12">
        <v>3975600</v>
      </c>
      <c r="P75" s="12">
        <f t="shared" si="4"/>
        <v>39.756</v>
      </c>
      <c r="R75" s="12">
        <v>4</v>
      </c>
      <c r="S75" s="12">
        <v>3</v>
      </c>
      <c r="T75" s="12">
        <v>95058.981360000005</v>
      </c>
      <c r="U75" s="12">
        <v>3975600</v>
      </c>
      <c r="W75" s="12">
        <f t="shared" si="5"/>
        <v>9.5058981360000003E-2</v>
      </c>
      <c r="X75" s="12">
        <f t="shared" si="6"/>
        <v>39.756</v>
      </c>
    </row>
    <row r="76" spans="12:24">
      <c r="L76" s="12">
        <v>4</v>
      </c>
      <c r="M76" s="12">
        <v>4</v>
      </c>
      <c r="N76" s="12">
        <v>1.625425414</v>
      </c>
      <c r="O76" s="12">
        <v>3183800</v>
      </c>
      <c r="P76" s="12">
        <f t="shared" si="4"/>
        <v>31.838000000000001</v>
      </c>
      <c r="R76" s="12">
        <v>4</v>
      </c>
      <c r="S76" s="12">
        <v>4</v>
      </c>
      <c r="T76" s="12">
        <v>81271.270699999994</v>
      </c>
      <c r="U76" s="12">
        <v>3183800</v>
      </c>
      <c r="W76" s="12">
        <f t="shared" si="5"/>
        <v>8.1271270699999995E-2</v>
      </c>
      <c r="X76" s="12">
        <f t="shared" si="6"/>
        <v>31.838000000000001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5">
    <mergeCell ref="K2:K5"/>
    <mergeCell ref="K6:K29"/>
    <mergeCell ref="K31:K32"/>
    <mergeCell ref="K33:K37"/>
    <mergeCell ref="R39:W39"/>
  </mergeCells>
  <pageMargins left="0.7" right="0.7" top="0.78739999999999999" bottom="0.78739999999999999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H1" workbookViewId="0">
      <selection activeCell="Q3" sqref="Q3:V13"/>
    </sheetView>
  </sheetViews>
  <sheetFormatPr baseColWidth="10" defaultRowHeight="14" x14ac:dyDescent="0"/>
  <cols>
    <col min="1" max="1" width="16.5" customWidth="1"/>
    <col min="9" max="9" width="16.83203125" customWidth="1"/>
  </cols>
  <sheetData>
    <row r="1" spans="1:22">
      <c r="A1" s="13" t="s">
        <v>51</v>
      </c>
      <c r="B1" t="s">
        <v>52</v>
      </c>
      <c r="C1" t="s">
        <v>53</v>
      </c>
      <c r="D1" t="s">
        <v>28</v>
      </c>
      <c r="E1" t="s">
        <v>41</v>
      </c>
      <c r="F1" t="s">
        <v>42</v>
      </c>
      <c r="I1" s="13" t="s">
        <v>51</v>
      </c>
      <c r="J1" s="13" t="s">
        <v>52</v>
      </c>
      <c r="K1" s="13" t="s">
        <v>53</v>
      </c>
      <c r="L1" s="13" t="s">
        <v>28</v>
      </c>
      <c r="M1" s="4" t="s">
        <v>41</v>
      </c>
      <c r="N1" s="13" t="s">
        <v>42</v>
      </c>
    </row>
    <row r="2" spans="1:22" ht="15">
      <c r="A2" s="18" t="s">
        <v>43</v>
      </c>
      <c r="B2">
        <v>0</v>
      </c>
      <c r="C2">
        <v>0</v>
      </c>
      <c r="D2">
        <v>1059594.5999999999</v>
      </c>
      <c r="E2">
        <v>4980000</v>
      </c>
      <c r="F2" t="s">
        <v>3</v>
      </c>
      <c r="I2" s="22" t="s">
        <v>43</v>
      </c>
      <c r="J2" s="13">
        <v>0</v>
      </c>
      <c r="K2" s="13">
        <v>0</v>
      </c>
      <c r="L2" s="17">
        <f t="shared" ref="L2:L5" si="0">M2*N2</f>
        <v>855150.66</v>
      </c>
      <c r="M2" s="17">
        <v>4980000</v>
      </c>
      <c r="N2" s="17">
        <v>0.17171700000000001</v>
      </c>
    </row>
    <row r="3" spans="1:22" ht="15">
      <c r="A3" s="18"/>
      <c r="B3">
        <v>0</v>
      </c>
      <c r="C3">
        <v>1</v>
      </c>
      <c r="D3">
        <v>945211.31625599996</v>
      </c>
      <c r="E3">
        <v>5925211.3162559997</v>
      </c>
      <c r="F3" t="s">
        <v>23</v>
      </c>
      <c r="I3" s="22"/>
      <c r="J3" s="13">
        <v>0</v>
      </c>
      <c r="K3" s="13">
        <v>1</v>
      </c>
      <c r="L3" s="17">
        <f t="shared" si="0"/>
        <v>862976.08800000011</v>
      </c>
      <c r="M3" s="17">
        <v>4926000</v>
      </c>
      <c r="N3" s="17">
        <v>0.17518800000000001</v>
      </c>
      <c r="Q3" s="13">
        <v>1</v>
      </c>
      <c r="R3" s="13" t="s">
        <v>29</v>
      </c>
      <c r="S3" s="13" t="s">
        <v>30</v>
      </c>
      <c r="T3" s="13">
        <v>6800</v>
      </c>
      <c r="U3" s="13">
        <v>0.13274900000000001</v>
      </c>
      <c r="V3">
        <f>U3*T3</f>
        <v>902.69320000000005</v>
      </c>
    </row>
    <row r="4" spans="1:22" ht="15">
      <c r="A4" s="18"/>
      <c r="B4">
        <v>0</v>
      </c>
      <c r="C4">
        <v>2</v>
      </c>
      <c r="D4">
        <v>1074003.1874880001</v>
      </c>
      <c r="E4">
        <v>6054003.1874879999</v>
      </c>
      <c r="F4" t="s">
        <v>16</v>
      </c>
      <c r="I4" s="22"/>
      <c r="J4" s="13">
        <v>0</v>
      </c>
      <c r="K4" s="13">
        <v>2</v>
      </c>
      <c r="L4" s="17">
        <f>M4*N4</f>
        <v>1313085.956</v>
      </c>
      <c r="M4" s="17">
        <v>5383000</v>
      </c>
      <c r="N4" s="17">
        <v>0.24393200000000001</v>
      </c>
      <c r="Q4" s="13">
        <v>2</v>
      </c>
      <c r="R4" s="13" t="s">
        <v>29</v>
      </c>
      <c r="S4" s="13" t="s">
        <v>31</v>
      </c>
      <c r="T4" s="13">
        <v>6816</v>
      </c>
      <c r="U4" s="13">
        <v>0.130657</v>
      </c>
      <c r="V4" s="13">
        <f t="shared" ref="V4:V13" si="1">U4*T4</f>
        <v>890.55811199999994</v>
      </c>
    </row>
    <row r="5" spans="1:22" ht="15">
      <c r="A5" s="18"/>
      <c r="B5">
        <v>0</v>
      </c>
      <c r="C5">
        <v>3</v>
      </c>
      <c r="D5">
        <v>1043184.8273760001</v>
      </c>
      <c r="E5">
        <v>6023184.8273760006</v>
      </c>
      <c r="F5" t="s">
        <v>19</v>
      </c>
      <c r="I5" s="22"/>
      <c r="J5" s="13">
        <v>0</v>
      </c>
      <c r="K5" s="13">
        <v>3</v>
      </c>
      <c r="L5" s="17">
        <f>M5*N5</f>
        <v>735121.84519999998</v>
      </c>
      <c r="M5" s="17">
        <v>5550100</v>
      </c>
      <c r="N5" s="17">
        <v>0.13245199999999999</v>
      </c>
      <c r="Q5" s="13">
        <v>3</v>
      </c>
      <c r="R5" s="13" t="s">
        <v>29</v>
      </c>
      <c r="S5" s="13" t="s">
        <v>32</v>
      </c>
      <c r="T5" s="13">
        <v>4240</v>
      </c>
      <c r="U5" s="13">
        <v>0.13970299999999999</v>
      </c>
      <c r="V5" s="13">
        <f t="shared" si="1"/>
        <v>592.34071999999992</v>
      </c>
    </row>
    <row r="6" spans="1:22" ht="15" customHeight="1">
      <c r="A6" s="18" t="s">
        <v>54</v>
      </c>
      <c r="B6">
        <v>1</v>
      </c>
      <c r="C6">
        <v>0</v>
      </c>
      <c r="D6">
        <v>819443.90738069999</v>
      </c>
      <c r="E6">
        <v>2858499</v>
      </c>
      <c r="F6">
        <v>0.28666930000000002</v>
      </c>
      <c r="I6" s="23" t="s">
        <v>29</v>
      </c>
      <c r="J6" s="13">
        <v>1</v>
      </c>
      <c r="K6" s="13">
        <v>0</v>
      </c>
      <c r="L6">
        <v>592.34071999999992</v>
      </c>
      <c r="M6" s="4">
        <v>4240</v>
      </c>
      <c r="N6" s="13">
        <v>0.13970299999999999</v>
      </c>
      <c r="Q6" s="13">
        <v>4</v>
      </c>
      <c r="R6" s="13" t="s">
        <v>29</v>
      </c>
      <c r="S6" s="13" t="s">
        <v>33</v>
      </c>
      <c r="T6" s="13">
        <v>4608</v>
      </c>
      <c r="U6" s="13">
        <v>0.13741500000000001</v>
      </c>
      <c r="V6" s="13">
        <f t="shared" si="1"/>
        <v>633.20832000000007</v>
      </c>
    </row>
    <row r="7" spans="1:22" ht="15" customHeight="1">
      <c r="A7" s="18"/>
      <c r="B7">
        <v>1</v>
      </c>
      <c r="C7">
        <v>1</v>
      </c>
      <c r="D7">
        <v>749061.8453227001</v>
      </c>
      <c r="E7">
        <v>2570789</v>
      </c>
      <c r="F7">
        <v>0.29137430000000003</v>
      </c>
      <c r="I7" s="23"/>
      <c r="J7" s="13">
        <v>1</v>
      </c>
      <c r="K7" s="13">
        <v>1</v>
      </c>
      <c r="L7">
        <v>633.20832000000007</v>
      </c>
      <c r="M7" s="4">
        <v>4608</v>
      </c>
      <c r="N7" s="13">
        <v>0.13741500000000001</v>
      </c>
      <c r="Q7" s="13"/>
      <c r="R7" s="13"/>
      <c r="S7" s="13"/>
      <c r="T7" s="13"/>
      <c r="U7" s="13"/>
      <c r="V7" s="13"/>
    </row>
    <row r="8" spans="1:22" ht="15" customHeight="1">
      <c r="A8" s="18"/>
      <c r="B8">
        <v>1</v>
      </c>
      <c r="C8">
        <v>2</v>
      </c>
      <c r="D8">
        <v>739907.41460550006</v>
      </c>
      <c r="E8">
        <v>2552145</v>
      </c>
      <c r="F8">
        <v>0.2899159</v>
      </c>
      <c r="I8" s="23"/>
      <c r="J8" s="13">
        <v>1</v>
      </c>
      <c r="K8" s="13">
        <v>2</v>
      </c>
      <c r="L8">
        <v>902.69320000000005</v>
      </c>
      <c r="M8" s="4">
        <v>6800</v>
      </c>
      <c r="N8" s="13">
        <v>0.13274900000000001</v>
      </c>
      <c r="Q8" s="13">
        <v>1</v>
      </c>
      <c r="R8" s="13" t="s">
        <v>34</v>
      </c>
      <c r="S8" s="13" t="s">
        <v>35</v>
      </c>
      <c r="T8" s="13">
        <v>56448</v>
      </c>
      <c r="U8" s="13">
        <v>0.13533800000000001</v>
      </c>
      <c r="V8" s="13">
        <f t="shared" si="1"/>
        <v>7639.5594240000009</v>
      </c>
    </row>
    <row r="9" spans="1:22" ht="15" customHeight="1">
      <c r="A9" s="18"/>
      <c r="B9">
        <v>1</v>
      </c>
      <c r="C9">
        <v>3</v>
      </c>
      <c r="D9">
        <v>529060.78969590005</v>
      </c>
      <c r="E9">
        <v>3049347</v>
      </c>
      <c r="F9">
        <v>0.17349970000000001</v>
      </c>
      <c r="I9" s="23"/>
      <c r="J9" s="13">
        <v>1</v>
      </c>
      <c r="K9" s="13">
        <v>3</v>
      </c>
      <c r="L9">
        <v>890.55811199999994</v>
      </c>
      <c r="M9" s="4">
        <v>6816</v>
      </c>
      <c r="N9" s="13">
        <v>0.130657</v>
      </c>
      <c r="Q9" s="13">
        <v>2</v>
      </c>
      <c r="R9" s="13" t="s">
        <v>34</v>
      </c>
      <c r="S9" s="13" t="s">
        <v>36</v>
      </c>
      <c r="T9" s="13">
        <v>247296</v>
      </c>
      <c r="U9" s="3">
        <v>2.2168400000000001E-2</v>
      </c>
      <c r="V9" s="13">
        <f t="shared" si="1"/>
        <v>5482.1566464000007</v>
      </c>
    </row>
    <row r="10" spans="1:22" ht="15" customHeight="1">
      <c r="A10" s="18"/>
      <c r="B10">
        <v>1</v>
      </c>
      <c r="C10">
        <v>4</v>
      </c>
      <c r="D10">
        <v>492136.69309390004</v>
      </c>
      <c r="E10">
        <v>2761637</v>
      </c>
      <c r="F10">
        <v>0.17820470000000002</v>
      </c>
      <c r="I10" s="23" t="s">
        <v>34</v>
      </c>
      <c r="J10" s="13">
        <v>2</v>
      </c>
      <c r="K10" s="13">
        <v>0</v>
      </c>
      <c r="L10">
        <v>7639.5594240000009</v>
      </c>
      <c r="M10" s="4">
        <v>56448</v>
      </c>
      <c r="N10" s="13">
        <v>0.13533800000000001</v>
      </c>
      <c r="Q10" s="13"/>
      <c r="R10" s="13"/>
      <c r="S10" s="13"/>
      <c r="T10" s="13"/>
      <c r="U10" s="13"/>
      <c r="V10" s="13"/>
    </row>
    <row r="11" spans="1:22" ht="15" customHeight="1">
      <c r="A11" s="18"/>
      <c r="B11">
        <v>1</v>
      </c>
      <c r="C11">
        <v>5</v>
      </c>
      <c r="D11">
        <v>484813.86367590004</v>
      </c>
      <c r="E11">
        <v>2742993</v>
      </c>
      <c r="F11">
        <v>0.17674630000000002</v>
      </c>
      <c r="I11" s="23"/>
      <c r="J11" s="13">
        <v>2</v>
      </c>
      <c r="K11" s="13">
        <v>1</v>
      </c>
      <c r="L11">
        <v>5482.1566464000007</v>
      </c>
      <c r="M11" s="4">
        <v>247296</v>
      </c>
      <c r="N11" s="3">
        <v>2.2168400000000001E-2</v>
      </c>
      <c r="Q11" s="13">
        <v>1</v>
      </c>
      <c r="R11" s="13" t="s">
        <v>37</v>
      </c>
      <c r="S11" s="13" t="s">
        <v>38</v>
      </c>
      <c r="T11" s="13">
        <v>2795251</v>
      </c>
      <c r="U11" s="13">
        <v>1.85823E-2</v>
      </c>
      <c r="V11" s="13">
        <f t="shared" si="1"/>
        <v>51942.192657300002</v>
      </c>
    </row>
    <row r="12" spans="1:22" ht="15" customHeight="1">
      <c r="A12" s="18"/>
      <c r="B12">
        <v>1</v>
      </c>
      <c r="C12">
        <v>6</v>
      </c>
      <c r="D12">
        <v>813468.48070949991</v>
      </c>
      <c r="E12">
        <v>2858515</v>
      </c>
      <c r="F12">
        <v>0.28457729999999998</v>
      </c>
      <c r="I12" s="23" t="s">
        <v>37</v>
      </c>
      <c r="J12" s="13">
        <v>3</v>
      </c>
      <c r="K12" s="13">
        <v>0</v>
      </c>
      <c r="L12">
        <v>54329.883723299994</v>
      </c>
      <c r="M12" s="4">
        <v>2488897</v>
      </c>
      <c r="N12" s="13">
        <v>2.1828899999999998E-2</v>
      </c>
      <c r="Q12" s="13">
        <v>2</v>
      </c>
      <c r="R12" s="13" t="s">
        <v>37</v>
      </c>
      <c r="S12" s="13" t="s">
        <v>39</v>
      </c>
      <c r="T12" s="13">
        <v>2507541</v>
      </c>
      <c r="U12" s="13">
        <v>2.32873E-2</v>
      </c>
      <c r="V12" s="13">
        <f t="shared" si="1"/>
        <v>58393.859529300003</v>
      </c>
    </row>
    <row r="13" spans="1:22" ht="15" customHeight="1">
      <c r="A13" s="18"/>
      <c r="B13">
        <v>1</v>
      </c>
      <c r="C13">
        <v>7</v>
      </c>
      <c r="D13">
        <v>743688.38325149997</v>
      </c>
      <c r="E13">
        <v>2570805</v>
      </c>
      <c r="F13">
        <v>0.28928229999999999</v>
      </c>
      <c r="H13" t="s">
        <v>77</v>
      </c>
      <c r="I13" s="23"/>
      <c r="J13" s="13">
        <v>3</v>
      </c>
      <c r="K13" s="13">
        <v>1</v>
      </c>
      <c r="L13">
        <v>58393.859529300003</v>
      </c>
      <c r="M13" s="4">
        <v>2507541</v>
      </c>
      <c r="N13" s="13">
        <v>2.32873E-2</v>
      </c>
      <c r="Q13" s="13">
        <v>3</v>
      </c>
      <c r="R13" s="13" t="s">
        <v>37</v>
      </c>
      <c r="S13" s="13" t="s">
        <v>40</v>
      </c>
      <c r="T13" s="13">
        <v>2488897</v>
      </c>
      <c r="U13" s="13">
        <v>2.1828899999999998E-2</v>
      </c>
      <c r="V13" s="13">
        <f t="shared" si="1"/>
        <v>54329.883723299994</v>
      </c>
    </row>
    <row r="14" spans="1:22" ht="15" customHeight="1">
      <c r="A14" s="18"/>
      <c r="B14">
        <v>1</v>
      </c>
      <c r="C14">
        <v>8</v>
      </c>
      <c r="D14">
        <v>734572.93244789995</v>
      </c>
      <c r="E14">
        <v>2552161</v>
      </c>
      <c r="F14">
        <v>0.28782389999999997</v>
      </c>
      <c r="H14" t="s">
        <v>78</v>
      </c>
      <c r="I14" s="23"/>
      <c r="J14" s="13">
        <v>3</v>
      </c>
      <c r="K14" s="13">
        <v>2</v>
      </c>
      <c r="L14">
        <v>51942.192657300002</v>
      </c>
      <c r="M14" s="4">
        <v>2795251</v>
      </c>
      <c r="N14" s="13">
        <v>1.85823E-2</v>
      </c>
    </row>
    <row r="15" spans="1:22" ht="15">
      <c r="A15" s="18"/>
      <c r="B15">
        <v>1</v>
      </c>
      <c r="C15">
        <v>9</v>
      </c>
      <c r="D15">
        <v>522684.29829509999</v>
      </c>
      <c r="E15">
        <v>3049363</v>
      </c>
      <c r="F15">
        <v>0.1714077</v>
      </c>
      <c r="I15" s="15" t="s">
        <v>55</v>
      </c>
      <c r="J15" s="13">
        <v>4</v>
      </c>
      <c r="K15" s="13">
        <v>0</v>
      </c>
      <c r="L15" s="13">
        <v>100535.59426099999</v>
      </c>
      <c r="M15" s="4">
        <v>1720778</v>
      </c>
      <c r="N15" s="13">
        <v>5.8424499999999997E-2</v>
      </c>
      <c r="O15" s="17">
        <f t="shared" ref="O15:O22" si="2">P15*Q15</f>
        <v>100535.59426099999</v>
      </c>
      <c r="P15" s="17">
        <v>1720778</v>
      </c>
      <c r="Q15" s="17">
        <v>5.8424499999999997E-2</v>
      </c>
    </row>
    <row r="16" spans="1:22" ht="15">
      <c r="A16" s="18"/>
      <c r="B16">
        <v>1</v>
      </c>
      <c r="C16">
        <v>10</v>
      </c>
      <c r="D16">
        <v>486362.16629310005</v>
      </c>
      <c r="E16">
        <v>2761653</v>
      </c>
      <c r="F16">
        <v>0.17611270000000001</v>
      </c>
      <c r="I16" s="22" t="s">
        <v>56</v>
      </c>
      <c r="J16" s="13">
        <v>5</v>
      </c>
      <c r="K16" s="13">
        <v>0</v>
      </c>
      <c r="L16" s="13">
        <v>164582.77455999999</v>
      </c>
      <c r="M16" s="4">
        <v>2441200</v>
      </c>
      <c r="N16" s="13">
        <v>6.7418800000000001E-2</v>
      </c>
      <c r="O16" s="17">
        <f t="shared" si="2"/>
        <v>164582.77455999999</v>
      </c>
      <c r="P16" s="17">
        <v>2441200</v>
      </c>
      <c r="Q16" s="17">
        <v>6.7418800000000001E-2</v>
      </c>
    </row>
    <row r="17" spans="1:17" ht="15">
      <c r="A17" s="18"/>
      <c r="B17">
        <v>1</v>
      </c>
      <c r="C17">
        <v>11</v>
      </c>
      <c r="D17">
        <v>479078.31678869994</v>
      </c>
      <c r="E17">
        <v>2743009</v>
      </c>
      <c r="F17">
        <v>0.17465429999999998</v>
      </c>
      <c r="I17" s="22"/>
      <c r="J17" s="13">
        <v>5</v>
      </c>
      <c r="K17" s="13">
        <v>1</v>
      </c>
      <c r="L17" s="13">
        <v>122795.08901</v>
      </c>
      <c r="M17" s="4">
        <v>2823700</v>
      </c>
      <c r="N17" s="13">
        <v>4.34873E-2</v>
      </c>
      <c r="O17" s="17">
        <f t="shared" si="2"/>
        <v>122795.08901</v>
      </c>
      <c r="P17" s="17">
        <v>2823700</v>
      </c>
      <c r="Q17" s="17">
        <v>4.34873E-2</v>
      </c>
    </row>
    <row r="18" spans="1:17" ht="15">
      <c r="A18" s="18"/>
      <c r="B18">
        <v>1</v>
      </c>
      <c r="C18">
        <v>12</v>
      </c>
      <c r="D18">
        <v>838570.23377869988</v>
      </c>
      <c r="E18">
        <v>2855939</v>
      </c>
      <c r="F18">
        <v>0.29362329999999998</v>
      </c>
      <c r="I18" s="22" t="s">
        <v>57</v>
      </c>
      <c r="J18" s="13">
        <v>6</v>
      </c>
      <c r="K18" s="13">
        <v>0</v>
      </c>
      <c r="L18" s="13">
        <f>M18*N18</f>
        <v>81271.270700000008</v>
      </c>
      <c r="M18" s="4">
        <v>3183800</v>
      </c>
      <c r="N18" s="13">
        <v>2.5526500000000001E-2</v>
      </c>
      <c r="O18" s="17">
        <f t="shared" si="2"/>
        <v>180933.64731</v>
      </c>
      <c r="P18" s="17">
        <v>5554900</v>
      </c>
      <c r="Q18" s="17">
        <v>3.2571900000000001E-2</v>
      </c>
    </row>
    <row r="19" spans="1:17" ht="15">
      <c r="A19" s="18"/>
      <c r="B19">
        <v>1</v>
      </c>
      <c r="C19">
        <v>13</v>
      </c>
      <c r="D19">
        <v>766175.39158069994</v>
      </c>
      <c r="E19">
        <v>2568229</v>
      </c>
      <c r="F19">
        <v>0.29832829999999999</v>
      </c>
      <c r="I19" s="22"/>
      <c r="J19" s="13">
        <v>6</v>
      </c>
      <c r="K19" s="13">
        <v>1</v>
      </c>
      <c r="L19" s="13">
        <f>M19*N19</f>
        <v>293163.96912000002</v>
      </c>
      <c r="M19" s="4">
        <v>3291200</v>
      </c>
      <c r="N19" s="13">
        <v>8.9075100000000004E-2</v>
      </c>
      <c r="O19" s="17">
        <f t="shared" si="2"/>
        <v>92081.578819999995</v>
      </c>
      <c r="P19" s="17">
        <v>4450600</v>
      </c>
      <c r="Q19" s="17">
        <v>2.0689699999999998E-2</v>
      </c>
    </row>
    <row r="20" spans="1:17" ht="15">
      <c r="A20" s="18"/>
      <c r="B20">
        <v>1</v>
      </c>
      <c r="C20">
        <v>14</v>
      </c>
      <c r="D20">
        <v>756895.04399149993</v>
      </c>
      <c r="E20">
        <v>2549585</v>
      </c>
      <c r="F20">
        <v>0.29686989999999996</v>
      </c>
      <c r="I20" s="22"/>
      <c r="J20" s="13">
        <v>6</v>
      </c>
      <c r="K20" s="13">
        <v>2</v>
      </c>
      <c r="L20" s="13">
        <f>M20*N20</f>
        <v>95058.981360000005</v>
      </c>
      <c r="M20" s="4">
        <v>3975600</v>
      </c>
      <c r="N20" s="13">
        <v>2.3910600000000001E-2</v>
      </c>
      <c r="O20" s="17">
        <f t="shared" si="2"/>
        <v>293163.96912000002</v>
      </c>
      <c r="P20" s="17">
        <v>3291200</v>
      </c>
      <c r="Q20" s="17">
        <v>8.9075100000000004E-2</v>
      </c>
    </row>
    <row r="21" spans="1:17" ht="15">
      <c r="A21" s="18"/>
      <c r="B21">
        <v>1</v>
      </c>
      <c r="C21">
        <v>15</v>
      </c>
      <c r="D21">
        <v>549803.98726189998</v>
      </c>
      <c r="E21">
        <v>3046787</v>
      </c>
      <c r="F21">
        <v>0.18045369999999999</v>
      </c>
      <c r="I21" s="22"/>
      <c r="J21" s="13">
        <v>6</v>
      </c>
      <c r="K21" s="13">
        <v>3</v>
      </c>
      <c r="L21" s="13">
        <f>M21*N21</f>
        <v>92081.578819999995</v>
      </c>
      <c r="M21" s="4">
        <v>4450600</v>
      </c>
      <c r="N21" s="13">
        <v>2.0689699999999998E-2</v>
      </c>
      <c r="O21" s="17">
        <f t="shared" si="2"/>
        <v>95058.981360000005</v>
      </c>
      <c r="P21" s="17">
        <v>3975600</v>
      </c>
      <c r="Q21" s="17">
        <v>2.3910600000000001E-2</v>
      </c>
    </row>
    <row r="22" spans="1:17" ht="15">
      <c r="A22" s="18"/>
      <c r="B22">
        <v>1</v>
      </c>
      <c r="C22">
        <v>16</v>
      </c>
      <c r="D22">
        <v>510867.11051990004</v>
      </c>
      <c r="E22">
        <v>2759077</v>
      </c>
      <c r="F22">
        <v>0.18515870000000001</v>
      </c>
      <c r="I22" s="22"/>
      <c r="J22" s="13">
        <v>6</v>
      </c>
      <c r="K22" s="13">
        <v>4</v>
      </c>
      <c r="L22" s="13">
        <f>M22*N22</f>
        <v>180933.64731</v>
      </c>
      <c r="M22" s="4">
        <v>5554900</v>
      </c>
      <c r="N22" s="13">
        <v>3.2571900000000001E-2</v>
      </c>
      <c r="O22" s="17">
        <f t="shared" si="2"/>
        <v>81271.270700000008</v>
      </c>
      <c r="P22" s="17">
        <v>3183800</v>
      </c>
      <c r="Q22" s="17">
        <v>2.5526500000000001E-2</v>
      </c>
    </row>
    <row r="23" spans="1:17">
      <c r="A23" s="18"/>
      <c r="B23">
        <v>1</v>
      </c>
      <c r="C23">
        <v>17</v>
      </c>
      <c r="D23">
        <v>503418.36422989995</v>
      </c>
      <c r="E23">
        <v>2740433</v>
      </c>
      <c r="F23">
        <v>0.18370029999999998</v>
      </c>
      <c r="I23" s="14"/>
      <c r="M23" t="s">
        <v>79</v>
      </c>
    </row>
    <row r="24" spans="1:17">
      <c r="A24" s="18"/>
      <c r="B24">
        <v>1</v>
      </c>
      <c r="C24">
        <v>18</v>
      </c>
      <c r="D24">
        <v>832143.05673710001</v>
      </c>
      <c r="E24">
        <v>2856307</v>
      </c>
      <c r="F24">
        <v>0.29133530000000002</v>
      </c>
      <c r="I24" s="14"/>
      <c r="M24" t="s">
        <v>80</v>
      </c>
    </row>
    <row r="25" spans="1:17">
      <c r="A25" s="18"/>
      <c r="B25">
        <v>1</v>
      </c>
      <c r="C25">
        <v>19</v>
      </c>
      <c r="D25">
        <v>760408.22645910014</v>
      </c>
      <c r="E25">
        <v>2568597</v>
      </c>
      <c r="F25">
        <v>0.29604030000000003</v>
      </c>
      <c r="I25" s="14"/>
    </row>
    <row r="26" spans="1:17">
      <c r="A26" s="18"/>
      <c r="B26">
        <v>1</v>
      </c>
      <c r="C26">
        <v>20</v>
      </c>
      <c r="D26">
        <v>751169.99965070002</v>
      </c>
      <c r="E26">
        <v>2549953</v>
      </c>
      <c r="F26">
        <v>0.29458190000000001</v>
      </c>
      <c r="I26" s="14"/>
    </row>
    <row r="27" spans="1:17">
      <c r="A27" s="18"/>
      <c r="B27">
        <v>1</v>
      </c>
      <c r="C27">
        <v>21</v>
      </c>
      <c r="D27">
        <v>542898.50358350005</v>
      </c>
      <c r="E27">
        <v>3047155</v>
      </c>
      <c r="F27">
        <v>0.17816570000000001</v>
      </c>
      <c r="I27" s="14"/>
    </row>
    <row r="28" spans="1:17">
      <c r="A28" s="18"/>
      <c r="B28">
        <v>1</v>
      </c>
      <c r="C28">
        <v>22</v>
      </c>
      <c r="D28">
        <v>504621.63876150007</v>
      </c>
      <c r="E28">
        <v>2759445</v>
      </c>
      <c r="F28">
        <v>0.18287070000000002</v>
      </c>
      <c r="I28" s="13">
        <v>1059594.5999999999</v>
      </c>
      <c r="J28" s="4">
        <v>4980000</v>
      </c>
      <c r="K28" s="13">
        <v>0.21276999999999999</v>
      </c>
    </row>
    <row r="29" spans="1:17">
      <c r="A29" s="18"/>
      <c r="B29">
        <v>1</v>
      </c>
      <c r="C29">
        <v>23</v>
      </c>
      <c r="D29">
        <v>497215.01325230009</v>
      </c>
      <c r="E29">
        <v>2740801</v>
      </c>
      <c r="F29">
        <v>0.18141230000000003</v>
      </c>
      <c r="I29" s="13">
        <v>1074003.1874880001</v>
      </c>
      <c r="J29" s="4">
        <v>6054003.1874879999</v>
      </c>
      <c r="K29" s="13">
        <v>0.184063</v>
      </c>
    </row>
    <row r="30" spans="1:17">
      <c r="A30" s="13" t="s">
        <v>55</v>
      </c>
      <c r="B30">
        <v>2</v>
      </c>
      <c r="C30">
        <v>0</v>
      </c>
      <c r="D30">
        <v>100535.59426099999</v>
      </c>
      <c r="E30">
        <v>1720778</v>
      </c>
      <c r="F30">
        <v>5.8424499999999997E-2</v>
      </c>
      <c r="I30" s="13">
        <v>1043184.8273760001</v>
      </c>
      <c r="J30" s="4">
        <v>6023184.8273760006</v>
      </c>
      <c r="K30" s="13">
        <v>0.15825800000000001</v>
      </c>
    </row>
    <row r="31" spans="1:17">
      <c r="A31" s="18" t="s">
        <v>56</v>
      </c>
      <c r="B31">
        <v>3</v>
      </c>
      <c r="C31">
        <v>0</v>
      </c>
      <c r="D31">
        <v>164582.77455999999</v>
      </c>
      <c r="E31">
        <v>2441200</v>
      </c>
      <c r="F31">
        <v>6.7418800000000001E-2</v>
      </c>
      <c r="I31" s="13">
        <v>945211.31625599996</v>
      </c>
      <c r="J31" s="4">
        <v>5925211.3162559997</v>
      </c>
      <c r="K31" s="13">
        <v>0.123192</v>
      </c>
    </row>
    <row r="32" spans="1:17">
      <c r="A32" s="18"/>
      <c r="B32">
        <v>3</v>
      </c>
      <c r="C32">
        <v>1</v>
      </c>
      <c r="D32">
        <v>122795.08901</v>
      </c>
      <c r="E32">
        <v>2823700</v>
      </c>
      <c r="F32">
        <v>4.34873E-2</v>
      </c>
    </row>
    <row r="33" spans="1:6">
      <c r="A33" s="18" t="s">
        <v>57</v>
      </c>
      <c r="B33">
        <v>4</v>
      </c>
      <c r="C33">
        <v>0</v>
      </c>
      <c r="D33">
        <v>180933.64731</v>
      </c>
      <c r="E33">
        <v>5554900</v>
      </c>
      <c r="F33">
        <v>3.2571900000000001E-2</v>
      </c>
    </row>
    <row r="34" spans="1:6">
      <c r="A34" s="18"/>
      <c r="B34">
        <v>4</v>
      </c>
      <c r="C34">
        <v>1</v>
      </c>
      <c r="D34">
        <v>92081.578819999995</v>
      </c>
      <c r="E34">
        <v>4450600</v>
      </c>
      <c r="F34">
        <v>2.0689699999999998E-2</v>
      </c>
    </row>
    <row r="35" spans="1:6">
      <c r="A35" s="18"/>
      <c r="B35">
        <v>4</v>
      </c>
      <c r="C35">
        <v>2</v>
      </c>
      <c r="D35">
        <v>293163.96912000002</v>
      </c>
      <c r="E35">
        <v>3291200</v>
      </c>
      <c r="F35">
        <v>8.9075100000000004E-2</v>
      </c>
    </row>
    <row r="36" spans="1:6">
      <c r="A36" s="18"/>
      <c r="B36">
        <v>4</v>
      </c>
      <c r="C36">
        <v>3</v>
      </c>
      <c r="D36">
        <v>95058.981360000005</v>
      </c>
      <c r="E36">
        <v>3975600</v>
      </c>
      <c r="F36">
        <v>2.3910600000000001E-2</v>
      </c>
    </row>
    <row r="37" spans="1:6">
      <c r="A37" s="18"/>
      <c r="B37">
        <v>4</v>
      </c>
      <c r="C37">
        <v>4</v>
      </c>
      <c r="D37">
        <v>81271.270700000008</v>
      </c>
      <c r="E37">
        <v>3183800</v>
      </c>
      <c r="F37">
        <v>2.5526500000000001E-2</v>
      </c>
    </row>
  </sheetData>
  <mergeCells count="10">
    <mergeCell ref="A2:A5"/>
    <mergeCell ref="A6:A29"/>
    <mergeCell ref="A31:A32"/>
    <mergeCell ref="A33:A37"/>
    <mergeCell ref="I2:I5"/>
    <mergeCell ref="I16:I17"/>
    <mergeCell ref="I18:I22"/>
    <mergeCell ref="I12:I14"/>
    <mergeCell ref="I10:I11"/>
    <mergeCell ref="I6:I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2" sqref="K2"/>
    </sheetView>
  </sheetViews>
  <sheetFormatPr baseColWidth="10" defaultRowHeight="14" x14ac:dyDescent="0"/>
  <sheetData>
    <row r="1" spans="1:13">
      <c r="A1" s="16" t="s">
        <v>51</v>
      </c>
      <c r="B1" s="16" t="s">
        <v>52</v>
      </c>
      <c r="C1" s="16" t="s">
        <v>53</v>
      </c>
      <c r="D1" s="16" t="s">
        <v>28</v>
      </c>
      <c r="E1" s="4" t="s">
        <v>41</v>
      </c>
      <c r="F1" s="16" t="s">
        <v>42</v>
      </c>
      <c r="H1" t="s">
        <v>82</v>
      </c>
      <c r="K1" t="s">
        <v>83</v>
      </c>
    </row>
    <row r="2" spans="1:13">
      <c r="A2" s="20" t="s">
        <v>43</v>
      </c>
      <c r="B2" s="16">
        <v>0</v>
      </c>
      <c r="C2" s="16">
        <v>0</v>
      </c>
      <c r="D2" s="16">
        <f t="shared" ref="D2:D6" si="0">E2*F2</f>
        <v>862976.08800000011</v>
      </c>
      <c r="E2">
        <v>4926000</v>
      </c>
      <c r="F2">
        <v>0.17518800000000001</v>
      </c>
    </row>
    <row r="3" spans="1:13">
      <c r="A3" s="20"/>
      <c r="B3" s="16">
        <v>0</v>
      </c>
      <c r="C3" s="16">
        <v>1</v>
      </c>
      <c r="D3" s="16">
        <f t="shared" si="0"/>
        <v>855150.66</v>
      </c>
      <c r="E3">
        <v>4980000</v>
      </c>
      <c r="F3">
        <v>0.17171700000000001</v>
      </c>
      <c r="H3" s="16">
        <v>1059594.5999999999</v>
      </c>
      <c r="I3" s="4">
        <v>4980000</v>
      </c>
      <c r="J3" s="16">
        <v>0.21276999999999999</v>
      </c>
    </row>
    <row r="4" spans="1:13">
      <c r="A4" s="20"/>
      <c r="B4" s="16">
        <v>0</v>
      </c>
      <c r="C4" s="16">
        <v>2</v>
      </c>
      <c r="D4" s="16">
        <f t="shared" si="0"/>
        <v>1313085.956</v>
      </c>
      <c r="E4">
        <v>5383000</v>
      </c>
      <c r="F4">
        <v>0.24393200000000001</v>
      </c>
      <c r="K4" s="16">
        <v>1074003.1874880001</v>
      </c>
      <c r="L4" s="4">
        <v>6054003.1874879999</v>
      </c>
      <c r="M4" s="16">
        <v>0.184063</v>
      </c>
    </row>
    <row r="5" spans="1:13">
      <c r="A5" s="20"/>
      <c r="B5" s="16">
        <v>0</v>
      </c>
      <c r="C5" s="16">
        <v>3</v>
      </c>
      <c r="D5" s="16">
        <f t="shared" si="0"/>
        <v>735121.84519999998</v>
      </c>
      <c r="E5">
        <v>5550100</v>
      </c>
      <c r="F5">
        <v>0.13245199999999999</v>
      </c>
      <c r="K5" s="16">
        <v>1043184.8273760001</v>
      </c>
      <c r="L5" s="4">
        <v>6023184.8273760006</v>
      </c>
      <c r="M5" s="16">
        <v>0.15825800000000001</v>
      </c>
    </row>
    <row r="6" spans="1:13">
      <c r="A6" s="20"/>
      <c r="B6">
        <v>0</v>
      </c>
      <c r="C6" s="16">
        <v>4</v>
      </c>
      <c r="D6" s="16">
        <f t="shared" si="0"/>
        <v>777713.69880000013</v>
      </c>
      <c r="E6">
        <v>5830200</v>
      </c>
      <c r="F6">
        <v>0.13339400000000001</v>
      </c>
      <c r="K6" s="16">
        <v>945211.31625599996</v>
      </c>
      <c r="L6" s="4">
        <v>5925211.3162559997</v>
      </c>
      <c r="M6" s="16">
        <v>0.123192</v>
      </c>
    </row>
    <row r="7" spans="1:13">
      <c r="A7" s="24" t="s">
        <v>29</v>
      </c>
      <c r="B7" s="25">
        <v>1</v>
      </c>
      <c r="C7" s="25">
        <v>0</v>
      </c>
      <c r="D7" s="25">
        <f>E7*F7</f>
        <v>592.34071999999992</v>
      </c>
      <c r="E7" s="25">
        <v>4240</v>
      </c>
      <c r="F7" s="25">
        <v>0.13970299999999999</v>
      </c>
      <c r="H7" s="16">
        <v>592.34071999999992</v>
      </c>
      <c r="I7" s="4">
        <v>4240</v>
      </c>
      <c r="J7" s="16">
        <v>0.13970299999999999</v>
      </c>
    </row>
    <row r="8" spans="1:13">
      <c r="A8" s="24"/>
      <c r="B8" s="25">
        <v>1</v>
      </c>
      <c r="C8" s="25">
        <v>1</v>
      </c>
      <c r="D8" s="25">
        <f>E8*F8</f>
        <v>633.20832000000007</v>
      </c>
      <c r="E8" s="25">
        <v>4608</v>
      </c>
      <c r="F8" s="25">
        <v>0.13741500000000001</v>
      </c>
      <c r="H8" s="16">
        <v>633.20832000000007</v>
      </c>
      <c r="I8" s="4">
        <v>4608</v>
      </c>
      <c r="J8" s="16">
        <v>0.13741500000000001</v>
      </c>
    </row>
    <row r="9" spans="1:13">
      <c r="A9" s="24"/>
      <c r="B9" s="25">
        <v>1</v>
      </c>
      <c r="C9" s="25">
        <v>2</v>
      </c>
      <c r="D9" s="25">
        <f>E9*F9</f>
        <v>902.69320000000005</v>
      </c>
      <c r="E9" s="25">
        <v>6800</v>
      </c>
      <c r="F9" s="25">
        <v>0.13274900000000001</v>
      </c>
      <c r="H9" s="16">
        <v>902.69320000000005</v>
      </c>
      <c r="I9" s="4">
        <v>6800</v>
      </c>
      <c r="J9" s="16">
        <v>0.13274900000000001</v>
      </c>
    </row>
    <row r="10" spans="1:13">
      <c r="A10" s="24"/>
      <c r="B10" s="25">
        <v>1</v>
      </c>
      <c r="C10" s="25">
        <v>3</v>
      </c>
      <c r="D10" s="25">
        <f>E10*F10</f>
        <v>890.55811199999994</v>
      </c>
      <c r="E10" s="25">
        <v>6816</v>
      </c>
      <c r="F10" s="25">
        <v>0.130657</v>
      </c>
      <c r="H10" s="16">
        <v>890.55811199999994</v>
      </c>
      <c r="I10" s="4">
        <v>6816</v>
      </c>
      <c r="J10" s="16">
        <v>0.130657</v>
      </c>
    </row>
    <row r="11" spans="1:13">
      <c r="A11" s="24"/>
      <c r="B11" s="25">
        <v>1</v>
      </c>
      <c r="C11" s="25">
        <v>4</v>
      </c>
      <c r="D11" s="25">
        <f>E11*F11</f>
        <v>1668.3684000000001</v>
      </c>
      <c r="E11" s="25">
        <v>11280</v>
      </c>
      <c r="F11" s="25">
        <v>0.14790500000000001</v>
      </c>
      <c r="K11" s="16">
        <v>5482.1566464000007</v>
      </c>
      <c r="L11" s="4">
        <v>247296</v>
      </c>
      <c r="M11" s="3">
        <v>2.2168400000000001E-2</v>
      </c>
    </row>
    <row r="12" spans="1:13">
      <c r="A12" s="24"/>
      <c r="B12" s="25">
        <v>1</v>
      </c>
      <c r="C12" s="25">
        <v>5</v>
      </c>
      <c r="D12" s="25">
        <f>E12*F12</f>
        <v>1643.9503360000001</v>
      </c>
      <c r="E12" s="25">
        <v>11312</v>
      </c>
      <c r="F12" s="25">
        <v>0.14532800000000001</v>
      </c>
    </row>
    <row r="13" spans="1:13">
      <c r="A13" s="24"/>
      <c r="B13" s="25">
        <v>1</v>
      </c>
      <c r="C13" s="25">
        <v>6</v>
      </c>
      <c r="D13" s="25">
        <f>E13*F13</f>
        <v>5709.2882559999998</v>
      </c>
      <c r="E13" s="25">
        <v>36496</v>
      </c>
      <c r="F13" s="25">
        <v>0.15643599999999999</v>
      </c>
      <c r="G13" t="s">
        <v>81</v>
      </c>
    </row>
    <row r="14" spans="1:13">
      <c r="A14" s="24" t="s">
        <v>34</v>
      </c>
      <c r="B14" s="25">
        <v>2</v>
      </c>
      <c r="C14" s="25">
        <v>0</v>
      </c>
      <c r="D14" s="25">
        <f>E14*F14</f>
        <v>898.22193600000003</v>
      </c>
      <c r="E14" s="25">
        <v>6288</v>
      </c>
      <c r="F14" s="25">
        <v>0.142847</v>
      </c>
    </row>
    <row r="15" spans="1:13" ht="14" customHeight="1">
      <c r="A15" s="24"/>
      <c r="B15" s="25">
        <v>2</v>
      </c>
      <c r="C15" s="25">
        <v>1</v>
      </c>
      <c r="D15" s="25">
        <f>E15*F15</f>
        <v>1253.7712320000001</v>
      </c>
      <c r="E15" s="25">
        <v>9264</v>
      </c>
      <c r="F15" s="25">
        <v>0.13533800000000001</v>
      </c>
    </row>
    <row r="16" spans="1:13" ht="14" customHeight="1">
      <c r="A16" s="24"/>
      <c r="B16" s="25">
        <v>2</v>
      </c>
      <c r="C16" s="25">
        <v>2</v>
      </c>
      <c r="D16" s="25">
        <f>E16*F16</f>
        <v>2386.266048</v>
      </c>
      <c r="E16" s="25">
        <v>15768</v>
      </c>
      <c r="F16" s="25">
        <v>0.151336</v>
      </c>
    </row>
    <row r="17" spans="1:10" ht="14" customHeight="1">
      <c r="A17" s="24"/>
      <c r="B17" s="25">
        <v>2</v>
      </c>
      <c r="C17" s="25">
        <v>3</v>
      </c>
      <c r="D17" s="25">
        <f>E17*F17</f>
        <v>3250.9092959999998</v>
      </c>
      <c r="E17" s="25">
        <v>20376</v>
      </c>
      <c r="F17" s="25">
        <v>0.15954599999999999</v>
      </c>
    </row>
    <row r="18" spans="1:10" ht="14" customHeight="1">
      <c r="A18" s="24"/>
      <c r="B18" s="25">
        <v>2</v>
      </c>
      <c r="C18" s="25">
        <v>4</v>
      </c>
      <c r="D18" s="25">
        <f>E18*F18</f>
        <v>9339.9425279999996</v>
      </c>
      <c r="E18" s="25">
        <v>56448</v>
      </c>
      <c r="F18" s="25">
        <v>0.165461</v>
      </c>
      <c r="G18" s="27" t="s">
        <v>81</v>
      </c>
      <c r="H18" s="16">
        <v>7639.5594240000009</v>
      </c>
      <c r="I18" s="4">
        <v>56448</v>
      </c>
      <c r="J18" s="16">
        <v>0.13533800000000001</v>
      </c>
    </row>
    <row r="19" spans="1:10" ht="14" customHeight="1">
      <c r="A19" s="26" t="s">
        <v>37</v>
      </c>
      <c r="B19" s="25">
        <v>3</v>
      </c>
      <c r="C19" s="25">
        <v>0</v>
      </c>
      <c r="D19" s="25">
        <f>E19*F19</f>
        <v>54329.883723299994</v>
      </c>
      <c r="E19" s="25">
        <v>2488897</v>
      </c>
      <c r="F19" s="25">
        <v>2.1828899999999998E-2</v>
      </c>
      <c r="H19" s="16">
        <v>54329.883723299994</v>
      </c>
      <c r="I19" s="4">
        <v>2488897</v>
      </c>
      <c r="J19" s="16">
        <v>2.1828899999999998E-2</v>
      </c>
    </row>
    <row r="20" spans="1:10" ht="14" customHeight="1">
      <c r="A20" s="26"/>
      <c r="B20" s="25">
        <v>3</v>
      </c>
      <c r="C20" s="25">
        <v>1</v>
      </c>
      <c r="D20" s="25">
        <f>E20*F20</f>
        <v>58370.5722293</v>
      </c>
      <c r="E20" s="25">
        <v>2506541</v>
      </c>
      <c r="F20" s="25">
        <v>2.32873E-2</v>
      </c>
      <c r="H20" s="16">
        <v>58393.859529300003</v>
      </c>
      <c r="I20" s="4">
        <v>2507541</v>
      </c>
      <c r="J20" s="16">
        <v>2.32873E-2</v>
      </c>
    </row>
    <row r="21" spans="1:10" ht="14" customHeight="1">
      <c r="A21" s="26"/>
      <c r="B21" s="25">
        <v>3</v>
      </c>
      <c r="C21" s="25">
        <v>2</v>
      </c>
      <c r="D21" s="25">
        <f>E21*F21</f>
        <v>51942.192657300002</v>
      </c>
      <c r="E21" s="25">
        <v>2795251</v>
      </c>
      <c r="F21" s="25">
        <v>1.85823E-2</v>
      </c>
      <c r="G21" s="27" t="s">
        <v>81</v>
      </c>
      <c r="H21" s="16">
        <v>51942.192657300002</v>
      </c>
      <c r="I21" s="4">
        <v>2795251</v>
      </c>
      <c r="J21" s="16">
        <v>1.85823E-2</v>
      </c>
    </row>
    <row r="22" spans="1:10" ht="14" customHeight="1">
      <c r="A22" s="20" t="s">
        <v>55</v>
      </c>
      <c r="B22" s="16">
        <v>4</v>
      </c>
      <c r="C22" s="16">
        <v>0</v>
      </c>
      <c r="D22" s="16">
        <f>E22*F22</f>
        <v>100535.59426099999</v>
      </c>
      <c r="E22" s="16">
        <v>1720778</v>
      </c>
      <c r="F22" s="16">
        <v>5.8424499999999997E-2</v>
      </c>
      <c r="H22" s="16">
        <v>100535.59426099999</v>
      </c>
      <c r="I22" s="4">
        <v>1720778</v>
      </c>
      <c r="J22" s="16">
        <v>5.8424499999999997E-2</v>
      </c>
    </row>
    <row r="23" spans="1:10" ht="14" customHeight="1">
      <c r="A23" s="20"/>
      <c r="B23" s="16">
        <v>4</v>
      </c>
      <c r="C23" s="16">
        <v>1</v>
      </c>
      <c r="D23" s="16">
        <f>E23*F23</f>
        <v>188252.88384000002</v>
      </c>
      <c r="E23" s="16">
        <v>2536800</v>
      </c>
      <c r="F23" s="16">
        <v>7.4208800000000005E-2</v>
      </c>
    </row>
    <row r="24" spans="1:10" ht="14" customHeight="1">
      <c r="A24" s="20"/>
      <c r="B24" s="16">
        <v>4</v>
      </c>
      <c r="C24" s="16">
        <v>2</v>
      </c>
      <c r="D24" s="16">
        <f>E24*F24</f>
        <v>538342.29680000001</v>
      </c>
      <c r="E24" s="16">
        <v>3088100</v>
      </c>
      <c r="F24" s="16">
        <v>0.17432800000000001</v>
      </c>
    </row>
    <row r="25" spans="1:10" ht="14" customHeight="1">
      <c r="A25" s="20" t="s">
        <v>56</v>
      </c>
      <c r="B25" s="16">
        <v>5</v>
      </c>
      <c r="C25" s="16">
        <v>0</v>
      </c>
      <c r="D25" s="16">
        <f>E25*F25</f>
        <v>164582.77455999999</v>
      </c>
      <c r="E25" s="16">
        <v>2441200</v>
      </c>
      <c r="F25" s="16">
        <v>6.7418800000000001E-2</v>
      </c>
      <c r="H25" s="16">
        <v>164582.77455999999</v>
      </c>
      <c r="I25" s="4">
        <v>2441200</v>
      </c>
      <c r="J25" s="16">
        <v>6.7418800000000001E-2</v>
      </c>
    </row>
    <row r="26" spans="1:10" ht="14" customHeight="1">
      <c r="A26" s="20"/>
      <c r="B26" s="16">
        <v>5</v>
      </c>
      <c r="C26" s="16">
        <v>1</v>
      </c>
      <c r="D26" s="16">
        <f>E26*F26</f>
        <v>238226.08756000001</v>
      </c>
      <c r="E26" s="16">
        <v>2618600</v>
      </c>
      <c r="F26" s="16">
        <v>9.0974600000000003E-2</v>
      </c>
    </row>
    <row r="27" spans="1:10" ht="14" customHeight="1">
      <c r="A27" s="20"/>
      <c r="B27" s="16">
        <v>5</v>
      </c>
      <c r="C27" s="16">
        <v>2</v>
      </c>
      <c r="D27" s="16">
        <f>E27*F27</f>
        <v>122795.08901</v>
      </c>
      <c r="E27" s="16">
        <v>2823700</v>
      </c>
      <c r="F27" s="16">
        <v>4.34873E-2</v>
      </c>
      <c r="H27" s="16">
        <v>122795.08901</v>
      </c>
      <c r="I27" s="4">
        <v>2823700</v>
      </c>
      <c r="J27" s="16">
        <v>4.34873E-2</v>
      </c>
    </row>
    <row r="28" spans="1:10" ht="14" customHeight="1">
      <c r="A28" s="20"/>
      <c r="B28" s="16">
        <v>5</v>
      </c>
      <c r="C28" s="16">
        <v>3</v>
      </c>
      <c r="D28" s="16">
        <f>E28*F28</f>
        <v>193698.25214999999</v>
      </c>
      <c r="E28" s="16">
        <v>2844300</v>
      </c>
      <c r="F28" s="16">
        <v>6.8100499999999994E-2</v>
      </c>
    </row>
    <row r="29" spans="1:10" ht="14" customHeight="1">
      <c r="A29" s="20" t="s">
        <v>57</v>
      </c>
      <c r="B29" s="16">
        <v>6</v>
      </c>
      <c r="C29" s="16">
        <v>0</v>
      </c>
      <c r="D29">
        <f>E29*F29</f>
        <v>81271.270700000008</v>
      </c>
      <c r="E29">
        <v>3183800</v>
      </c>
      <c r="F29">
        <v>2.5526500000000001E-2</v>
      </c>
      <c r="H29" s="16">
        <f>I29*J29</f>
        <v>81271.270700000008</v>
      </c>
      <c r="I29" s="4">
        <v>3183800</v>
      </c>
      <c r="J29" s="16">
        <v>2.5526500000000001E-2</v>
      </c>
    </row>
    <row r="30" spans="1:10" ht="14" customHeight="1">
      <c r="A30" s="20"/>
      <c r="B30" s="16">
        <v>6</v>
      </c>
      <c r="C30" s="16">
        <v>1</v>
      </c>
      <c r="D30">
        <f>E30*F30</f>
        <v>293163.96912000002</v>
      </c>
      <c r="E30">
        <v>3291200</v>
      </c>
      <c r="F30">
        <v>8.9075100000000004E-2</v>
      </c>
      <c r="H30" s="16">
        <f>I30*J30</f>
        <v>293163.96912000002</v>
      </c>
      <c r="I30" s="4">
        <v>3291200</v>
      </c>
      <c r="J30" s="16">
        <v>8.9075100000000004E-2</v>
      </c>
    </row>
    <row r="31" spans="1:10" ht="14" customHeight="1">
      <c r="A31" s="20"/>
      <c r="B31" s="16">
        <v>6</v>
      </c>
      <c r="C31" s="16">
        <v>2</v>
      </c>
      <c r="D31">
        <f>E31*F31</f>
        <v>95058.981360000005</v>
      </c>
      <c r="E31">
        <v>3975600</v>
      </c>
      <c r="F31">
        <v>2.3910600000000001E-2</v>
      </c>
      <c r="H31" s="16">
        <f>I31*J31</f>
        <v>95058.981360000005</v>
      </c>
      <c r="I31" s="4">
        <v>3975600</v>
      </c>
      <c r="J31" s="16">
        <v>2.3910600000000001E-2</v>
      </c>
    </row>
    <row r="32" spans="1:10" ht="14" customHeight="1">
      <c r="A32" s="20"/>
      <c r="B32" s="16">
        <v>6</v>
      </c>
      <c r="C32" s="16">
        <v>3</v>
      </c>
      <c r="D32">
        <f>E32*F32</f>
        <v>92081.578819999995</v>
      </c>
      <c r="E32">
        <v>4450600</v>
      </c>
      <c r="F32">
        <v>2.0689699999999998E-2</v>
      </c>
      <c r="H32" s="16">
        <f>I32*J32</f>
        <v>92081.578819999995</v>
      </c>
      <c r="I32" s="4">
        <v>4450600</v>
      </c>
      <c r="J32" s="16">
        <v>2.0689699999999998E-2</v>
      </c>
    </row>
    <row r="33" spans="1:10" ht="14" customHeight="1">
      <c r="A33" s="20"/>
      <c r="B33" s="16">
        <v>6</v>
      </c>
      <c r="C33" s="16">
        <v>4</v>
      </c>
      <c r="D33">
        <f>E33*F33</f>
        <v>180933.64731</v>
      </c>
      <c r="E33">
        <v>5554900</v>
      </c>
      <c r="F33">
        <v>3.2571900000000001E-2</v>
      </c>
      <c r="H33" s="16">
        <f>I33*J33</f>
        <v>180933.64731</v>
      </c>
      <c r="I33" s="4">
        <v>5554900</v>
      </c>
      <c r="J33" s="16">
        <v>3.2571900000000001E-2</v>
      </c>
    </row>
  </sheetData>
  <mergeCells count="7">
    <mergeCell ref="A14:A18"/>
    <mergeCell ref="A22:A24"/>
    <mergeCell ref="A25:A28"/>
    <mergeCell ref="A2:A6"/>
    <mergeCell ref="A19:A21"/>
    <mergeCell ref="A29:A33"/>
    <mergeCell ref="A7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DCT</vt:lpstr>
      <vt:lpstr>SAD＋NEW</vt:lpstr>
      <vt:lpstr>RESULTS_OLD</vt:lpstr>
      <vt:lpstr>7-functions</vt:lpstr>
      <vt:lpstr>New Input 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ftk</dc:creator>
  <cp:lastModifiedBy>Claudius Chen</cp:lastModifiedBy>
  <dcterms:created xsi:type="dcterms:W3CDTF">2013-08-05T22:45:22Z</dcterms:created>
  <dcterms:modified xsi:type="dcterms:W3CDTF">2015-03-20T22:53:58Z</dcterms:modified>
</cp:coreProperties>
</file>