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ocumenttasks/documenttask1.xml" ContentType="application/vnd.ms-excel.documenttask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pdcplc-my.sharepoint.com/personal/mfayomi_updcplc_com/Documents/Desktop/"/>
    </mc:Choice>
  </mc:AlternateContent>
  <xr:revisionPtr revIDLastSave="33" documentId="8_{90CF533C-1AC7-4FA2-9AEE-FB352D842B38}" xr6:coauthVersionLast="47" xr6:coauthVersionMax="47" xr10:uidLastSave="{C8E26473-8F31-4C9D-B0BC-0E17C0E09101}"/>
  <bookViews>
    <workbookView xWindow="-110" yWindow="-110" windowWidth="19420" windowHeight="10420" tabRatio="777" xr2:uid="{D76484D3-A860-4ED3-B6ED-0124B7EF699E}"/>
  </bookViews>
  <sheets>
    <sheet name="SCHEDULE OF MATERIALS" sheetId="5" r:id="rId1"/>
  </sheets>
  <definedNames>
    <definedName name="_Fill" hidden="1">#REF!</definedName>
    <definedName name="_Key1" hidden="1">#REF!</definedName>
    <definedName name="_Sort" hidden="1">#REF!</definedName>
    <definedName name="aa">#REF!</definedName>
    <definedName name="aa0">#REF!</definedName>
    <definedName name="bb">#REF!</definedName>
    <definedName name="bb0">#REF!</definedName>
    <definedName name="Bus_Bars">#REF!</definedName>
    <definedName name="Cable_Ladders">#REF!</definedName>
    <definedName name="Cable_Ladders2">#REF!</definedName>
    <definedName name="Cable_Trays__Ladders_and_Trenches">#REF!</definedName>
    <definedName name="Cable_Trays__Ladders_and_Trenches2">#REF!</definedName>
    <definedName name="Cables">#REF!</definedName>
    <definedName name="Cables2">#REF!</definedName>
    <definedName name="cc">#REF!</definedName>
    <definedName name="cc0">#REF!</definedName>
    <definedName name="CIQWBGuid" hidden="1">"2cd8126d-26c3-430c-b7fa-a069e3a1fc62"</definedName>
    <definedName name="dd">#REF!</definedName>
    <definedName name="dd0">#REF!</definedName>
    <definedName name="Earthing">#REF!</definedName>
    <definedName name="Earthing2">#REF!</definedName>
    <definedName name="ee">#REF!</definedName>
    <definedName name="ee0">#REF!</definedName>
    <definedName name="ELECTRICAL_ENGINEERING_SYSTEM">#REF!</definedName>
    <definedName name="ELECTRICAL_ENGINNERING_SYSTEM2">#REF!</definedName>
    <definedName name="ff">#REF!</definedName>
    <definedName name="ff0">#REF!</definedName>
    <definedName name="gg">#REF!</definedName>
    <definedName name="gg0">#REF!</definedName>
    <definedName name="Granddd">#REF!</definedName>
    <definedName name="granddd2">#REF!</definedName>
    <definedName name="hh">#REF!</definedName>
    <definedName name="hh0">#REF!</definedName>
    <definedName name="HT_cable_installation">#REF!</definedName>
    <definedName name="HT_cable_installation2">#REF!</definedName>
    <definedName name="htttt">#REF!</definedName>
    <definedName name="htttt2">#REF!</definedName>
    <definedName name="ii">#REF!</definedName>
    <definedName name="ii0">#REF!</definedName>
    <definedName name="IIKV_SWITCHBOARD000">#REF!</definedName>
    <definedName name="IIKV_SWITCHBOARD2">#REF!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Isolating_Switch">#REF!</definedName>
    <definedName name="IsolatingSwitch22">#REF!</definedName>
    <definedName name="jj">#REF!</definedName>
    <definedName name="jj0">#REF!</definedName>
    <definedName name="jjj">#REF!</definedName>
    <definedName name="jjjj">#REF!</definedName>
    <definedName name="kk">#REF!</definedName>
    <definedName name="kk0">#REF!</definedName>
    <definedName name="Lighting_System">#REF!</definedName>
    <definedName name="Lighting_System2">#REF!</definedName>
    <definedName name="Lightning_protection">#REF!</definedName>
    <definedName name="Lightning_protection2">#REF!</definedName>
    <definedName name="ll">#REF!</definedName>
    <definedName name="ll0">#REF!</definedName>
    <definedName name="MAIN_LV_PANEL_COLUR_WHITE2">#REF!</definedName>
    <definedName name="Main_Panels">#REF!</definedName>
    <definedName name="Panel_boards">#REF!</definedName>
    <definedName name="Panel_boards2">#REF!</definedName>
    <definedName name="PRELIMINARIES">#REF!</definedName>
    <definedName name="Preliminaries2">#REF!</definedName>
    <definedName name="PROVISIONAL_SUMS">#REF!</definedName>
    <definedName name="RISING_MAINS_BUSBAR_2">#REF!</definedName>
    <definedName name="SCHEDULE_OF_PROVISIONAL_SUMS2">#REF!</definedName>
    <definedName name="Switch_board__Transformer_and_ATS">#REF!</definedName>
    <definedName name="WIRING_CABLE2">#REF!</definedName>
    <definedName name="wiring_cables__sockets_outlets_and_conduit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9" i="5" l="1"/>
  <c r="M79" i="5" s="1"/>
  <c r="H78" i="5"/>
  <c r="M78" i="5" s="1"/>
  <c r="H77" i="5"/>
  <c r="M77" i="5" s="1"/>
  <c r="H76" i="5"/>
  <c r="M76" i="5" l="1"/>
  <c r="H27" i="5"/>
  <c r="M27" i="5" s="1"/>
  <c r="H26" i="5"/>
  <c r="M26" i="5" s="1"/>
  <c r="H18" i="5"/>
  <c r="M18" i="5" s="1"/>
  <c r="H17" i="5"/>
  <c r="M17" i="5" s="1"/>
  <c r="H8" i="5"/>
  <c r="H7" i="5"/>
  <c r="M7" i="5" s="1"/>
  <c r="H71" i="5"/>
  <c r="M71" i="5" s="1"/>
  <c r="H67" i="5"/>
  <c r="M67" i="5" s="1"/>
  <c r="H73" i="5"/>
  <c r="M73" i="5" s="1"/>
  <c r="H72" i="5"/>
  <c r="M72" i="5" s="1"/>
  <c r="H70" i="5"/>
  <c r="M70" i="5" s="1"/>
  <c r="H69" i="5"/>
  <c r="M69" i="5" s="1"/>
  <c r="H68" i="5"/>
  <c r="M68" i="5" s="1"/>
  <c r="H66" i="5"/>
  <c r="M66" i="5" s="1"/>
  <c r="H64" i="5"/>
  <c r="M64" i="5" s="1"/>
  <c r="H63" i="5"/>
  <c r="H60" i="5"/>
  <c r="M60" i="5" s="1"/>
  <c r="H57" i="5"/>
  <c r="M57" i="5" s="1"/>
  <c r="H54" i="5"/>
  <c r="M54" i="5" s="1"/>
  <c r="H53" i="5"/>
  <c r="M53" i="5" s="1"/>
  <c r="H52" i="5"/>
  <c r="M52" i="5" s="1"/>
  <c r="H51" i="5"/>
  <c r="M51" i="5" s="1"/>
  <c r="H50" i="5"/>
  <c r="M50" i="5" s="1"/>
  <c r="H49" i="5"/>
  <c r="M49" i="5" s="1"/>
  <c r="H48" i="5"/>
  <c r="M48" i="5"/>
  <c r="H47" i="5"/>
  <c r="M47" i="5" s="1"/>
  <c r="H46" i="5"/>
  <c r="M46" i="5" s="1"/>
  <c r="H43" i="5"/>
  <c r="M43" i="5" s="1"/>
  <c r="H42" i="5"/>
  <c r="M42" i="5" s="1"/>
  <c r="H41" i="5"/>
  <c r="M41" i="5" s="1"/>
  <c r="H40" i="5"/>
  <c r="M40" i="5" s="1"/>
  <c r="H39" i="5"/>
  <c r="M39" i="5"/>
  <c r="H38" i="5"/>
  <c r="M38" i="5" s="1"/>
  <c r="H32" i="5"/>
  <c r="M32" i="5" s="1"/>
  <c r="H25" i="5"/>
  <c r="M25" i="5" s="1"/>
  <c r="H16" i="5"/>
  <c r="M16" i="5" s="1"/>
  <c r="H12" i="5"/>
  <c r="M12" i="5" s="1"/>
  <c r="H15" i="5"/>
  <c r="M15" i="5" s="1"/>
  <c r="H14" i="5"/>
  <c r="H13" i="5"/>
  <c r="M13" i="5" s="1"/>
  <c r="H10" i="5"/>
  <c r="M10" i="5" s="1"/>
  <c r="H9" i="5"/>
  <c r="M9" i="5" s="1"/>
  <c r="H11" i="5"/>
  <c r="M11" i="5" s="1"/>
  <c r="M35" i="5"/>
  <c r="H21" i="5"/>
  <c r="M21" i="5" s="1"/>
  <c r="H22" i="5"/>
  <c r="H28" i="5"/>
  <c r="M28" i="5" s="1"/>
  <c r="H31" i="5"/>
  <c r="M31" i="5" s="1"/>
  <c r="M14" i="5" l="1"/>
  <c r="M22" i="5"/>
  <c r="M8" i="5"/>
  <c r="M84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tc={21689EDC-2E2B-4A99-9204-B9F139D7A0B6}</author>
  </authors>
  <commentList>
    <comment ref="K57" authorId="0" shapeId="0" xr:uid="{21689EDC-2E2B-4A99-9204-B9F139D7A0B6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@Olalekan Akinyemi please confirm if rate includes pipes and cables.</t>
      </text>
    </comment>
  </commentList>
</comments>
</file>

<file path=xl/sharedStrings.xml><?xml version="1.0" encoding="utf-8"?>
<sst xmlns="http://schemas.openxmlformats.org/spreadsheetml/2006/main" count="270" uniqueCount="145">
  <si>
    <t>PROJECT:</t>
  </si>
  <si>
    <t>REVISION NO:</t>
  </si>
  <si>
    <t>LOCATION:</t>
  </si>
  <si>
    <t>REVISION DATE:</t>
  </si>
  <si>
    <t>S/N</t>
  </si>
  <si>
    <t>COMMENT</t>
  </si>
  <si>
    <t>Approved</t>
  </si>
  <si>
    <t>Pending Approval</t>
  </si>
  <si>
    <t>Not Approved</t>
  </si>
  <si>
    <t>MATERIAL</t>
  </si>
  <si>
    <t>SPECIFICATION</t>
  </si>
  <si>
    <t>UNIT</t>
  </si>
  <si>
    <t>UNIT RATE</t>
  </si>
  <si>
    <t>Civil Items</t>
  </si>
  <si>
    <t>Cement</t>
  </si>
  <si>
    <t>Sharp sand</t>
  </si>
  <si>
    <t>Granite</t>
  </si>
  <si>
    <t>Filling Sand</t>
  </si>
  <si>
    <t>Plaster Sand</t>
  </si>
  <si>
    <t>Interlocking pavings and kerbs</t>
  </si>
  <si>
    <t>Bags</t>
  </si>
  <si>
    <t>m</t>
  </si>
  <si>
    <t>Paints</t>
  </si>
  <si>
    <t>Drum</t>
  </si>
  <si>
    <t>Tiles</t>
  </si>
  <si>
    <t>Vitrified floor tiles</t>
  </si>
  <si>
    <t>Ceramic floor tiles</t>
  </si>
  <si>
    <t>Blockwork</t>
  </si>
  <si>
    <t>Doors</t>
  </si>
  <si>
    <t>Security Steel Doors</t>
  </si>
  <si>
    <t>Flush Doors</t>
  </si>
  <si>
    <t>Mirror</t>
  </si>
  <si>
    <t>1.5HP Air Conditioning Units</t>
  </si>
  <si>
    <t>Furnitures</t>
  </si>
  <si>
    <t>Wooden Storage Shelves</t>
  </si>
  <si>
    <t>Kitchennette</t>
  </si>
  <si>
    <t>PROJECT QTY</t>
  </si>
  <si>
    <t>PERCENTAGE (WASTAGE ALLOWANCE)</t>
  </si>
  <si>
    <t>PURCHASE QTY (INC. WASTAGE)</t>
  </si>
  <si>
    <t>POP paint</t>
  </si>
  <si>
    <t>Emulsion paint</t>
  </si>
  <si>
    <t>Hollow sandcrete blockwork (225mm)</t>
  </si>
  <si>
    <t>Towel holder</t>
  </si>
  <si>
    <t>Shower pole</t>
  </si>
  <si>
    <t>Shower tray</t>
  </si>
  <si>
    <t>Kitchen sink</t>
  </si>
  <si>
    <t>Wash hand basin</t>
  </si>
  <si>
    <t>Closed-coupled water closet</t>
  </si>
  <si>
    <t>Interlocking paving stones (80mm)</t>
  </si>
  <si>
    <t xml:space="preserve">High yield reinforcement </t>
  </si>
  <si>
    <t>Fine aggregate sharp sand</t>
  </si>
  <si>
    <t>Coarse aggregate granite</t>
  </si>
  <si>
    <t>Fine aggregate filling sand</t>
  </si>
  <si>
    <t>Fine aggregate plaster sand</t>
  </si>
  <si>
    <t>Sandcrete hollow blockwork, compressive strength not less than 2.0 N/mm², standard finish</t>
  </si>
  <si>
    <t>Office table/desk with 2-drawers, locks/keys and sundry items</t>
  </si>
  <si>
    <t>L-shaped office table (FM office) with 2-drawers; including locks/key and sudry items</t>
  </si>
  <si>
    <t>900 x 2100mm ditto</t>
  </si>
  <si>
    <t>1050mm x 2100mm ditto</t>
  </si>
  <si>
    <t>900mm x 2100mm ditto</t>
  </si>
  <si>
    <t>1200mm x 2100mm ditto</t>
  </si>
  <si>
    <t xml:space="preserve">Kerbs </t>
  </si>
  <si>
    <t>Binding wire</t>
  </si>
  <si>
    <t>kg</t>
  </si>
  <si>
    <t>Nil</t>
  </si>
  <si>
    <t>Nr</t>
  </si>
  <si>
    <t>20 litres Glova POP emulsion paint or approve equal.</t>
  </si>
  <si>
    <t>Office Swivel Chairs</t>
  </si>
  <si>
    <t xml:space="preserve">Office non-swivel chairs (Gate house, FM office, security room) </t>
  </si>
  <si>
    <t>4 inches extractor fan</t>
  </si>
  <si>
    <t>S&amp;P brand extractor fan, model no: decor 100 or approved equal.</t>
  </si>
  <si>
    <t>Non-Swivel Visitor Chairs</t>
  </si>
  <si>
    <t>Wooden Bed Frame/Mattress &amp; Pillow</t>
  </si>
  <si>
    <t>Steel Storage Lockers (Maintenance &amp; Cleaners Room)</t>
  </si>
  <si>
    <t xml:space="preserve">Office swivel chairs (Security Room, FM office) </t>
  </si>
  <si>
    <t>Custon L-Shaped Office Table</t>
  </si>
  <si>
    <t>L-Shaped Office Table</t>
  </si>
  <si>
    <t>Office Cabinets (FM Office)</t>
  </si>
  <si>
    <t>Soap dish</t>
  </si>
  <si>
    <t>Toilet roll holder</t>
  </si>
  <si>
    <t>HFP 201 x 100 x 80mm interlocking concrete stone or equal approved.</t>
  </si>
  <si>
    <t>HFP 150 x 450mm fair faced concrete kerbs or equal approved.</t>
  </si>
  <si>
    <t>Air Conditioning Units</t>
  </si>
  <si>
    <t>Extractor Fans</t>
  </si>
  <si>
    <t>Sanitary Wares</t>
  </si>
  <si>
    <t>Office table/desk with 2-drawers</t>
  </si>
  <si>
    <t>TOTAL</t>
  </si>
  <si>
    <t>Midea split air conditioner unit (white colour) with installation kit, or approved equal</t>
  </si>
  <si>
    <t>600 x 600 x 12 units; Approved High Quality Polished Porcelain floor tiles obtainable from CDK or equal approved.</t>
  </si>
  <si>
    <t>L880xW450XH1850mm, 9 door powder-coat paint steel lockers, non-fire resistance with 9 individual compartment locks.</t>
  </si>
  <si>
    <t>L762xW457mm Sweet Homes Silver Stainless Steel Kitchen Sink with 38mm insert outlet with accessories or approved equal.</t>
  </si>
  <si>
    <t>L550xW440mm Twyford England (White Option Washbasin,1 Tap Hole with full pedestal and accessories) or approved equal</t>
  </si>
  <si>
    <t>L630xW360mm Twyford England (White Option Close Coupled Toilet Pan, Horizontal Outlet, For Use With Push Button Cistern, 6/4 Litre Flush combine with Cistern and Seat.Pan) or approved equal</t>
  </si>
  <si>
    <t>L1500xW2100mm, factory-finished mild steel single-leaf single-swing door size fabricated from hollow section frames and infilled with hollow sections verticals and covered both sides with 6mm steel sheet , all welded and ground smooth including all fixing accessories and locking devices.</t>
  </si>
  <si>
    <t>Cartons</t>
  </si>
  <si>
    <t>Tonnes</t>
  </si>
  <si>
    <t>20 litres Dulux' emulsion paint as manufactured by CAP Plc or equal approved</t>
  </si>
  <si>
    <t>300 x 600mm High quality Ceramic tiles,obtainable from CDK or equal approved, semi-glazed;</t>
  </si>
  <si>
    <t>Tiger TMT Reinforcement bars; B.S.4449, hot rolled deformed high yield steel; 20mm diameter or equal approved.</t>
  </si>
  <si>
    <t>Tiger TMT Reinforcement bars; B.S.4449, hot rolled deformed high yield steel; 16mm diameter or equal approved</t>
  </si>
  <si>
    <t>Tiger TMT Reinforcement bars; B.S.4449, hot rolled deformed high yield steel; 12mm diameter or equal approved</t>
  </si>
  <si>
    <t>Tiger TMT Reinforcement bars; B.S.4449, hot rolled deformed high yield steel; 10mm diameter or equal approved</t>
  </si>
  <si>
    <t>Dangote 50kg, 3X Portland Limestone  42.5R Grade Cement or equal approved.</t>
  </si>
  <si>
    <t>Twyford England (Sola Chrome Plated Shower Rail Hose &amp; Head- Multi Function, Braided Hose) or equal approved</t>
  </si>
  <si>
    <t>Sweet Homes chromium plated soap dish or equal approved</t>
  </si>
  <si>
    <t>Sweet Homes chromium plated or equal approved</t>
  </si>
  <si>
    <t>Sweet Homes ZF740 single towel rail, anti rust or equal approved</t>
  </si>
  <si>
    <t>L900XH900mm locally sourced with  or equal approved</t>
  </si>
  <si>
    <t xml:space="preserve">L1200xW900xH40mm Sweet Home (White Square Flat Top Shower Tray with panel kits) ceramic  or equal approved </t>
  </si>
  <si>
    <t>3ft x 6ft bed with 2 bottom drawers, mattress and pillow</t>
  </si>
  <si>
    <t>Waiting Chairs (Plastic)</t>
  </si>
  <si>
    <t>Plastic waiting multiseater chair (Maintenance &amp; Cleaners Room)</t>
  </si>
  <si>
    <t>L900xW400xH1850 mm, powder-coat paint steel cabinet, non-fire resistance with 4 shelves adjustable, full-height swing door and central lock (flush twist locking handle)</t>
  </si>
  <si>
    <t xml:space="preserve"> </t>
  </si>
  <si>
    <t>330mm deep x 650mm high HDF upper cabinets complete with accessories; 600mm deep x 850mm high HDF base cabinets complete with accessories; including approved 40mm thick black or approved color granite work top  finish on cabinet top; stainless steel single sink bowl and single drainer complete with high quality accessories (included in MEP cost)</t>
  </si>
  <si>
    <t>15mm thick HDF storage shelves  (Store)</t>
  </si>
  <si>
    <t xml:space="preserve">DELIVERY RATE            </t>
  </si>
  <si>
    <t>Crushed Stone</t>
  </si>
  <si>
    <t>Hardcore</t>
  </si>
  <si>
    <t>POP cement</t>
  </si>
  <si>
    <t>Top bond</t>
  </si>
  <si>
    <t>bag</t>
  </si>
  <si>
    <t>POP cemenrt.</t>
  </si>
  <si>
    <t>Top bond 1kg</t>
  </si>
  <si>
    <t>m3</t>
  </si>
  <si>
    <t>crushed stone aggregate</t>
  </si>
  <si>
    <t>L800mmxW2100mm polished framed solid door, 44mm (finished) thick covered on both surfaces with plywood panels 7mm thick finished with selected wooden veneer including hardwood frame lining and architrave fixed to a wooden sub-frame complete with all accessories</t>
  </si>
  <si>
    <t>hardcore filling (crushed rock) or equal and approved material obtained off site</t>
  </si>
  <si>
    <t>0.2 - 2mm diameter binding wire, 20 guage annealed wire conforming to IS 280, free from rust, paint, oil and grease. Tensile strength 250-430 N/mm2 - 14kg/roll</t>
  </si>
  <si>
    <t>Waterproofing</t>
  </si>
  <si>
    <t>TOTAL COST</t>
  </si>
  <si>
    <t>SUPPLIER/     MANUFACTURER</t>
  </si>
  <si>
    <t>Denso 3000 HD/DC membrane or equal and approved laid on blinding (lift station)</t>
  </si>
  <si>
    <t>Tanking and Damproofing</t>
  </si>
  <si>
    <t>Aquafin crystaline concrete water proofing admixture</t>
  </si>
  <si>
    <t>Mariseal 250 - liquid applied polyurethane water proofing membrane</t>
  </si>
  <si>
    <t>Velosit le 910,chemical additive in cement &amp; sand mortar.</t>
  </si>
  <si>
    <t>Hot rolled deformed high yield steel; 10mm diameter</t>
  </si>
  <si>
    <t xml:space="preserve">Hot rolled deformed high yield steel; 12mm diameter </t>
  </si>
  <si>
    <t xml:space="preserve">Hot rolled deformed high yield steel; 16mm diameter </t>
  </si>
  <si>
    <t xml:space="preserve">Hot rolled deformed high yield steel; 20mm diameter </t>
  </si>
  <si>
    <t>Alumininium Roofing sheets</t>
  </si>
  <si>
    <t>Aluminium sheets</t>
  </si>
  <si>
    <t>0.7mm gauge aluminium roofing sheets alongside overlaps and associated accessories</t>
  </si>
  <si>
    <r>
      <t>m</t>
    </r>
    <r>
      <rPr>
        <vertAlign val="superscript"/>
        <sz val="10"/>
        <color theme="1"/>
        <rFont val="Candara"/>
        <family val="2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</si>
</sst>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₦-46A]* #,##0.00_-;\-[$₦-46A]* #,##0.00_-;_-[$₦-46A]* &quot;-&quot;??_-;_-@_-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ndara"/>
      <family val="2"/>
    </font>
    <font>
      <b/>
      <sz val="10"/>
      <color theme="1"/>
      <name val="Candara"/>
      <family val="2"/>
    </font>
    <font>
      <b/>
      <i/>
      <sz val="10"/>
      <color theme="1"/>
      <name val="Candara"/>
      <family val="2"/>
    </font>
    <font>
      <vertAlign val="superscript"/>
      <sz val="10"/>
      <color theme="1"/>
      <name val="Candara"/>
      <family val="2"/>
    </font>
    <font>
      <sz val="10"/>
      <name val="Candara"/>
      <family val="2"/>
    </font>
    <font>
      <sz val="10"/>
      <color rgb="FFFF0000"/>
      <name val="Candar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</cellStyleXfs>
  <cellXfs count="53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5" fillId="2" borderId="6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164" fontId="4" fillId="0" borderId="0" xfId="0" applyNumberFormat="1" applyFont="1" applyAlignment="1">
      <alignment horizontal="center" vertical="center" wrapText="1"/>
    </xf>
    <xf numFmtId="3" fontId="4" fillId="0" borderId="0" xfId="0" applyNumberFormat="1" applyFont="1" applyAlignment="1">
      <alignment horizontal="center" vertical="center" wrapText="1"/>
    </xf>
    <xf numFmtId="9" fontId="4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1" fontId="4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4" fillId="0" borderId="0" xfId="0" quotePrefix="1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8" fillId="0" borderId="0" xfId="2" applyFont="1" applyAlignment="1">
      <alignment vertical="center" wrapText="1"/>
    </xf>
    <xf numFmtId="0" fontId="8" fillId="0" borderId="0" xfId="2" applyFont="1" applyAlignment="1">
      <alignment horizontal="left" vertical="center" wrapText="1"/>
    </xf>
    <xf numFmtId="0" fontId="4" fillId="0" borderId="0" xfId="0" quotePrefix="1" applyFont="1" applyAlignment="1">
      <alignment horizontal="left" vertical="center" wrapText="1"/>
    </xf>
    <xf numFmtId="0" fontId="4" fillId="3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vertical="center"/>
    </xf>
    <xf numFmtId="164" fontId="5" fillId="3" borderId="8" xfId="0" applyNumberFormat="1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wrapText="1"/>
    </xf>
    <xf numFmtId="0" fontId="4" fillId="0" borderId="0" xfId="0" applyFont="1" applyAlignment="1">
      <alignment wrapText="1"/>
    </xf>
    <xf numFmtId="9" fontId="4" fillId="0" borderId="0" xfId="0" applyNumberFormat="1" applyFont="1" applyAlignment="1">
      <alignment horizontal="center" vertical="center"/>
    </xf>
    <xf numFmtId="9" fontId="4" fillId="0" borderId="0" xfId="3" applyFont="1" applyAlignment="1">
      <alignment horizontal="center" vertical="center"/>
    </xf>
    <xf numFmtId="0" fontId="4" fillId="0" borderId="0" xfId="0" applyFont="1" applyFill="1"/>
    <xf numFmtId="0" fontId="5" fillId="0" borderId="0" xfId="0" applyFont="1" applyFill="1" applyAlignment="1">
      <alignment horizontal="left" vertical="center"/>
    </xf>
    <xf numFmtId="0" fontId="5" fillId="0" borderId="0" xfId="0" applyFont="1" applyFill="1"/>
    <xf numFmtId="0" fontId="5" fillId="0" borderId="0" xfId="0" applyFont="1" applyFill="1" applyAlignment="1">
      <alignment horizontal="left" vertical="center"/>
    </xf>
    <xf numFmtId="0" fontId="4" fillId="0" borderId="0" xfId="0" applyFont="1" applyFill="1" applyAlignment="1">
      <alignment vertical="center"/>
    </xf>
    <xf numFmtId="14" fontId="4" fillId="0" borderId="0" xfId="0" applyNumberFormat="1" applyFont="1" applyFill="1"/>
    <xf numFmtId="0" fontId="4" fillId="0" borderId="4" xfId="0" applyFont="1" applyFill="1" applyBorder="1" applyAlignment="1">
      <alignment horizontal="center" wrapText="1"/>
    </xf>
    <xf numFmtId="0" fontId="4" fillId="0" borderId="9" xfId="0" applyFont="1" applyFill="1" applyBorder="1" applyAlignment="1">
      <alignment horizontal="center" wrapText="1"/>
    </xf>
    <xf numFmtId="0" fontId="6" fillId="0" borderId="10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</cellXfs>
  <cellStyles count="4">
    <cellStyle name="Normal" xfId="0" builtinId="0"/>
    <cellStyle name="Normal 10 2" xfId="2" xr:uid="{28E2DF53-6541-4B3E-8CCE-E8F3737D8B7A}"/>
    <cellStyle name="Normal 2" xfId="1" xr:uid="{06161424-7AC2-4A42-94E7-E5C3ABDB008F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10" Type="http://schemas.openxmlformats.org/officeDocument/2006/relationships/customXml" Target="../customXml/item4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ocumenttasks/documenttask1.xml><?xml version="1.0" encoding="utf-8"?>
<Tasks xmlns="http://schemas.microsoft.com/office/tasks/2019/documenttasks">
  <Task id="{363DE932-B74A-4252-B23E-04F5D3CD16D1}">
    <Anchor>
      <Comment id="{21689EDC-2E2B-4A99-9204-B9F139D7A0B6}"/>
    </Anchor>
    <History>
      <Event time="2023-07-14T07:57:51.06" id="{0CCBF109-CDDC-4ECB-B429-02331BC9F9B6}">
        <Attribution userId="S::mfayomi@updcplc.com::5f70d88f-8daf-4229-8ecf-963477d5408a" userName="Micheal Fayomi" userProvider="AD"/>
        <Anchor>
          <Comment id="{21689EDC-2E2B-4A99-9204-B9F139D7A0B6}"/>
        </Anchor>
        <Create/>
      </Event>
      <Event time="2023-07-14T07:57:51.06" id="{6DCEBA38-CF47-4441-AD49-C57210128552}">
        <Attribution userId="S::mfayomi@updcplc.com::5f70d88f-8daf-4229-8ecf-963477d5408a" userName="Micheal Fayomi" userProvider="AD"/>
        <Anchor>
          <Comment id="{21689EDC-2E2B-4A99-9204-B9F139D7A0B6}"/>
        </Anchor>
        <Assign userId="S::oakinyemi@updcplc.com::1034dd5e-181e-41e2-8dcb-e25bc1cbfa49" userName="Olalekan Akinyemi" userProvider="AD"/>
      </Event>
      <Event time="2023-07-14T07:57:51.06" id="{9B71F54B-BA8E-42B6-AC6A-01BDECE427B4}">
        <Attribution userId="S::mfayomi@updcplc.com::5f70d88f-8daf-4229-8ecf-963477d5408a" userName="Micheal Fayomi" userProvider="AD"/>
        <Anchor>
          <Comment id="{21689EDC-2E2B-4A99-9204-B9F139D7A0B6}"/>
        </Anchor>
        <SetTitle title="@Olalekan Akinyemi please confirm if rate includes pipes and cables."/>
      </Event>
    </History>
  </Task>
</Tasks>
</file>

<file path=xl/persons/person.xml><?xml version="1.0" encoding="utf-8"?>
<personList xmlns="http://schemas.microsoft.com/office/spreadsheetml/2018/threadedcomments" xmlns:x="http://schemas.openxmlformats.org/spreadsheetml/2006/main">
  <person displayName="Olalekan Akinyemi" id="{7E5601AC-E288-47C2-BA1F-A71B2E3201D2}" userId="oakinyemi@updcplc.com" providerId="PeoplePicker"/>
  <person displayName="Micheal Fayomi" id="{8213AA3E-EF91-4307-85E7-902A031FD4A8}" userId="S::mfayomi@updcplc.com::5f70d88f-8daf-4229-8ecf-963477d5408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57" dT="2023-07-14T07:57:51.06" personId="{8213AA3E-EF91-4307-85E7-902A031FD4A8}" id="{21689EDC-2E2B-4A99-9204-B9F139D7A0B6}">
    <text>@Olalekan Akinyemi please confirm if rate includes pipes and cables.</text>
    <mentions>
      <mention mentionpersonId="{7E5601AC-E288-47C2-BA1F-A71B2E3201D2}" mentionId="{59A66A9A-E707-4EEF-97AA-DB9CC349D03B}" startIndex="0" length="18"/>
    </mentions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9/04/relationships/documenttask" Target="../documenttasks/documenttask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4ECAA-1231-411C-87A2-1EFD0CA8CA31}">
  <sheetPr codeName="Sheet2"/>
  <dimension ref="A1:CI789"/>
  <sheetViews>
    <sheetView tabSelected="1" view="pageBreakPreview" zoomScale="60" zoomScaleNormal="91" workbookViewId="0">
      <pane xSplit="4" ySplit="1" topLeftCell="M64" activePane="bottomRight" state="frozen"/>
      <selection pane="topRight" activeCell="E1" sqref="E1"/>
      <selection pane="bottomLeft" activeCell="A2" sqref="A2"/>
      <selection pane="bottomRight" activeCell="P14" sqref="P14:R18"/>
    </sheetView>
  </sheetViews>
  <sheetFormatPr defaultColWidth="9.1796875" defaultRowHeight="13" x14ac:dyDescent="0.3"/>
  <cols>
    <col min="1" max="1" width="4.1796875" style="13" bestFit="1" customWidth="1"/>
    <col min="2" max="2" width="45.54296875" style="21" bestFit="1" customWidth="1"/>
    <col min="3" max="3" width="55.1796875" style="3" customWidth="1"/>
    <col min="4" max="4" width="18.81640625" style="13" customWidth="1"/>
    <col min="5" max="5" width="54.1796875" style="13" customWidth="1"/>
    <col min="6" max="6" width="12.1796875" style="13" customWidth="1"/>
    <col min="7" max="7" width="16.81640625" style="13" customWidth="1"/>
    <col min="8" max="8" width="20.1796875" style="13" customWidth="1"/>
    <col min="9" max="9" width="9.81640625" style="13" customWidth="1"/>
    <col min="10" max="10" width="21.453125" style="13" customWidth="1"/>
    <col min="11" max="12" width="18.81640625" style="13" customWidth="1"/>
    <col min="13" max="13" width="22.54296875" style="20" customWidth="1"/>
    <col min="14" max="14" width="46.81640625" style="40" customWidth="1"/>
    <col min="15" max="15" width="9.1796875" style="1" customWidth="1"/>
    <col min="16" max="16384" width="9.1796875" style="1"/>
  </cols>
  <sheetData>
    <row r="1" spans="1:15" s="43" customFormat="1" ht="15" customHeight="1" x14ac:dyDescent="0.3">
      <c r="A1" s="44" t="s">
        <v>0</v>
      </c>
      <c r="B1" s="44"/>
      <c r="D1" s="45" t="s">
        <v>1</v>
      </c>
      <c r="E1" s="45"/>
      <c r="G1" s="46"/>
      <c r="H1" s="46"/>
      <c r="I1" s="46"/>
      <c r="J1" s="46"/>
      <c r="K1" s="46"/>
      <c r="L1" s="46"/>
      <c r="N1" s="49"/>
    </row>
    <row r="2" spans="1:15" s="43" customFormat="1" ht="16" customHeight="1" x14ac:dyDescent="0.3">
      <c r="A2" s="44" t="s">
        <v>2</v>
      </c>
      <c r="B2" s="44"/>
      <c r="C2" s="47"/>
      <c r="D2" s="45" t="s">
        <v>3</v>
      </c>
      <c r="E2" s="45"/>
      <c r="F2" s="48"/>
      <c r="H2" s="46"/>
      <c r="I2" s="46"/>
      <c r="J2" s="46"/>
      <c r="K2" s="46"/>
      <c r="L2" s="46"/>
      <c r="N2" s="49"/>
    </row>
    <row r="3" spans="1:15" x14ac:dyDescent="0.3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49"/>
    </row>
    <row r="4" spans="1:15" s="43" customFormat="1" ht="15.75" customHeight="1" thickBot="1" x14ac:dyDescent="0.35">
      <c r="A4" s="51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0"/>
    </row>
    <row r="5" spans="1:15" ht="39.5" thickBot="1" x14ac:dyDescent="0.35">
      <c r="A5" s="6" t="s">
        <v>4</v>
      </c>
      <c r="B5" s="7" t="s">
        <v>9</v>
      </c>
      <c r="C5" s="8" t="s">
        <v>10</v>
      </c>
      <c r="D5" s="8"/>
      <c r="E5" s="8" t="s">
        <v>10</v>
      </c>
      <c r="F5" s="8" t="s">
        <v>36</v>
      </c>
      <c r="G5" s="8" t="s">
        <v>37</v>
      </c>
      <c r="H5" s="8" t="s">
        <v>38</v>
      </c>
      <c r="I5" s="8" t="s">
        <v>11</v>
      </c>
      <c r="J5" s="8" t="s">
        <v>131</v>
      </c>
      <c r="K5" s="8" t="s">
        <v>12</v>
      </c>
      <c r="L5" s="8" t="s">
        <v>116</v>
      </c>
      <c r="M5" s="8" t="s">
        <v>130</v>
      </c>
      <c r="N5" s="9" t="s">
        <v>5</v>
      </c>
      <c r="O5" s="2"/>
    </row>
    <row r="6" spans="1:15" s="3" customFormat="1" ht="15" customHeight="1" x14ac:dyDescent="0.35">
      <c r="A6" s="10"/>
      <c r="B6" s="11" t="s">
        <v>13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1:15" s="3" customFormat="1" ht="28.5" customHeight="1" x14ac:dyDescent="0.35">
      <c r="A7" s="13">
        <v>1</v>
      </c>
      <c r="B7" s="14" t="s">
        <v>14</v>
      </c>
      <c r="C7" s="15" t="s">
        <v>102</v>
      </c>
      <c r="D7" s="16"/>
      <c r="E7" s="15" t="s">
        <v>102</v>
      </c>
      <c r="F7" s="17">
        <v>11</v>
      </c>
      <c r="G7" s="18">
        <v>0.05</v>
      </c>
      <c r="H7" s="19">
        <f>((F7*G7)+F7)</f>
        <v>11.55</v>
      </c>
      <c r="I7" s="20" t="s">
        <v>20</v>
      </c>
      <c r="J7" s="20"/>
      <c r="K7" s="16">
        <v>10000</v>
      </c>
      <c r="L7" s="16">
        <v>20</v>
      </c>
      <c r="M7" s="16">
        <f>(K7+L7)*H7</f>
        <v>115731</v>
      </c>
      <c r="N7" s="15"/>
    </row>
    <row r="8" spans="1:15" s="3" customFormat="1" x14ac:dyDescent="0.35">
      <c r="A8" s="13">
        <v>2</v>
      </c>
      <c r="B8" s="14" t="s">
        <v>15</v>
      </c>
      <c r="C8" s="15" t="s">
        <v>50</v>
      </c>
      <c r="D8" s="16"/>
      <c r="E8" s="15" t="s">
        <v>50</v>
      </c>
      <c r="F8" s="17">
        <v>11</v>
      </c>
      <c r="G8" s="18">
        <v>0.05</v>
      </c>
      <c r="H8" s="19">
        <f>((F8*G8)+F8)</f>
        <v>11.55</v>
      </c>
      <c r="I8" s="20" t="s">
        <v>95</v>
      </c>
      <c r="J8" s="20"/>
      <c r="K8" s="16">
        <v>10000</v>
      </c>
      <c r="L8" s="16">
        <v>20</v>
      </c>
      <c r="M8" s="16">
        <f>(H8*K8)+(L8*32)</f>
        <v>116140</v>
      </c>
      <c r="N8" s="15"/>
    </row>
    <row r="9" spans="1:15" s="3" customFormat="1" x14ac:dyDescent="0.35">
      <c r="A9" s="13">
        <v>3</v>
      </c>
      <c r="B9" s="14" t="s">
        <v>16</v>
      </c>
      <c r="C9" s="15" t="s">
        <v>51</v>
      </c>
      <c r="D9" s="16"/>
      <c r="E9" s="15" t="s">
        <v>51</v>
      </c>
      <c r="F9" s="17">
        <v>11</v>
      </c>
      <c r="G9" s="18">
        <v>0.05</v>
      </c>
      <c r="H9" s="19">
        <f>((F9*G9)+F9)+1</f>
        <v>12.55</v>
      </c>
      <c r="I9" s="20" t="s">
        <v>95</v>
      </c>
      <c r="J9" s="20"/>
      <c r="K9" s="16">
        <v>10000</v>
      </c>
      <c r="L9" s="16">
        <v>20</v>
      </c>
      <c r="M9" s="16">
        <f>(H9*K9)+(L9*24.2)</f>
        <v>125984</v>
      </c>
      <c r="N9" s="15"/>
    </row>
    <row r="10" spans="1:15" s="3" customFormat="1" x14ac:dyDescent="0.35">
      <c r="A10" s="13">
        <v>4</v>
      </c>
      <c r="B10" s="14" t="s">
        <v>17</v>
      </c>
      <c r="C10" s="15" t="s">
        <v>52</v>
      </c>
      <c r="D10" s="16"/>
      <c r="E10" s="15" t="s">
        <v>52</v>
      </c>
      <c r="F10" s="17">
        <v>11</v>
      </c>
      <c r="G10" s="18">
        <v>0.05</v>
      </c>
      <c r="H10" s="19">
        <f>((F10*G10)+F10)</f>
        <v>11.55</v>
      </c>
      <c r="I10" s="20" t="s">
        <v>95</v>
      </c>
      <c r="J10" s="20"/>
      <c r="K10" s="16">
        <v>10000</v>
      </c>
      <c r="L10" s="16">
        <v>20</v>
      </c>
      <c r="M10" s="16">
        <f>(H10*K10)+(L10*402)</f>
        <v>123540</v>
      </c>
      <c r="N10" s="15"/>
    </row>
    <row r="11" spans="1:15" s="3" customFormat="1" x14ac:dyDescent="0.35">
      <c r="A11" s="13">
        <v>5</v>
      </c>
      <c r="B11" s="21" t="s">
        <v>18</v>
      </c>
      <c r="C11" s="15" t="s">
        <v>53</v>
      </c>
      <c r="D11" s="16"/>
      <c r="E11" s="15" t="s">
        <v>53</v>
      </c>
      <c r="F11" s="17">
        <v>11</v>
      </c>
      <c r="G11" s="18">
        <v>0.05</v>
      </c>
      <c r="H11" s="19">
        <f>((F11*G11)+F11)+1</f>
        <v>12.55</v>
      </c>
      <c r="I11" s="20" t="s">
        <v>95</v>
      </c>
      <c r="J11" s="20"/>
      <c r="K11" s="16">
        <v>10000</v>
      </c>
      <c r="L11" s="16">
        <v>20</v>
      </c>
      <c r="M11" s="16">
        <f>(H11*K11)+(L11*4)</f>
        <v>125580</v>
      </c>
      <c r="N11" s="15"/>
    </row>
    <row r="12" spans="1:15" s="3" customFormat="1" ht="34.5" customHeight="1" x14ac:dyDescent="0.35">
      <c r="A12" s="13">
        <v>6</v>
      </c>
      <c r="B12" s="21" t="s">
        <v>49</v>
      </c>
      <c r="C12" s="15" t="s">
        <v>137</v>
      </c>
      <c r="D12" s="16"/>
      <c r="E12" s="15" t="s">
        <v>101</v>
      </c>
      <c r="F12" s="17">
        <v>11</v>
      </c>
      <c r="G12" s="18">
        <v>0.05</v>
      </c>
      <c r="H12" s="19">
        <f>(F12*G12)+F12+0.1</f>
        <v>11.65</v>
      </c>
      <c r="I12" s="20" t="s">
        <v>95</v>
      </c>
      <c r="J12" s="20"/>
      <c r="K12" s="16">
        <v>10000</v>
      </c>
      <c r="L12" s="16">
        <v>20</v>
      </c>
      <c r="M12" s="16">
        <f>(H12*K12)+L12</f>
        <v>116520</v>
      </c>
      <c r="N12" s="15"/>
    </row>
    <row r="13" spans="1:15" s="3" customFormat="1" ht="39.75" customHeight="1" x14ac:dyDescent="0.35">
      <c r="A13" s="13">
        <v>7</v>
      </c>
      <c r="B13" s="21" t="s">
        <v>49</v>
      </c>
      <c r="C13" s="15" t="s">
        <v>138</v>
      </c>
      <c r="D13" s="16"/>
      <c r="E13" s="15" t="s">
        <v>100</v>
      </c>
      <c r="F13" s="17">
        <v>11</v>
      </c>
      <c r="G13" s="18">
        <v>0.05</v>
      </c>
      <c r="H13" s="19">
        <f t="shared" ref="H13:H15" si="0">(F13*G13)+F13</f>
        <v>11.55</v>
      </c>
      <c r="I13" s="20" t="s">
        <v>95</v>
      </c>
      <c r="J13" s="20"/>
      <c r="K13" s="16">
        <v>10000</v>
      </c>
      <c r="L13" s="16">
        <v>20</v>
      </c>
      <c r="M13" s="16">
        <f>(H13*K13)+L13</f>
        <v>115520</v>
      </c>
      <c r="N13" s="15"/>
    </row>
    <row r="14" spans="1:15" s="3" customFormat="1" ht="41.25" customHeight="1" x14ac:dyDescent="0.35">
      <c r="A14" s="13">
        <v>8</v>
      </c>
      <c r="B14" s="21" t="s">
        <v>49</v>
      </c>
      <c r="C14" s="15" t="s">
        <v>139</v>
      </c>
      <c r="D14" s="16"/>
      <c r="E14" s="15" t="s">
        <v>99</v>
      </c>
      <c r="F14" s="17">
        <v>11</v>
      </c>
      <c r="G14" s="18">
        <v>0.05</v>
      </c>
      <c r="H14" s="22">
        <f t="shared" si="0"/>
        <v>11.55</v>
      </c>
      <c r="I14" s="20" t="s">
        <v>95</v>
      </c>
      <c r="J14" s="20"/>
      <c r="K14" s="16">
        <v>10000</v>
      </c>
      <c r="L14" s="16">
        <v>20</v>
      </c>
      <c r="M14" s="16">
        <f>(H14*K14)+L14</f>
        <v>115520</v>
      </c>
      <c r="N14" s="15"/>
    </row>
    <row r="15" spans="1:15" s="3" customFormat="1" ht="39" customHeight="1" x14ac:dyDescent="0.35">
      <c r="A15" s="13">
        <v>9</v>
      </c>
      <c r="B15" s="21" t="s">
        <v>49</v>
      </c>
      <c r="C15" s="15" t="s">
        <v>140</v>
      </c>
      <c r="D15" s="16"/>
      <c r="E15" s="15" t="s">
        <v>98</v>
      </c>
      <c r="F15" s="17">
        <v>11</v>
      </c>
      <c r="G15" s="18">
        <v>0.05</v>
      </c>
      <c r="H15" s="22">
        <f t="shared" si="0"/>
        <v>11.55</v>
      </c>
      <c r="I15" s="20" t="s">
        <v>95</v>
      </c>
      <c r="J15" s="20"/>
      <c r="K15" s="16">
        <v>10000</v>
      </c>
      <c r="L15" s="16">
        <v>20</v>
      </c>
      <c r="M15" s="16">
        <f>(H15*K15)+L15</f>
        <v>115520</v>
      </c>
      <c r="N15" s="15"/>
    </row>
    <row r="16" spans="1:15" s="3" customFormat="1" ht="34.5" customHeight="1" x14ac:dyDescent="0.35">
      <c r="A16" s="13">
        <v>10</v>
      </c>
      <c r="B16" s="21" t="s">
        <v>62</v>
      </c>
      <c r="C16" s="15" t="s">
        <v>128</v>
      </c>
      <c r="D16" s="16"/>
      <c r="E16" s="15" t="s">
        <v>128</v>
      </c>
      <c r="F16" s="17">
        <v>11</v>
      </c>
      <c r="G16" s="18">
        <v>0.05</v>
      </c>
      <c r="H16" s="19">
        <f>(F16*G16)+F16+0.1</f>
        <v>11.65</v>
      </c>
      <c r="I16" s="13" t="s">
        <v>63</v>
      </c>
      <c r="J16" s="13"/>
      <c r="K16" s="16">
        <v>10000</v>
      </c>
      <c r="L16" s="16">
        <v>20</v>
      </c>
      <c r="M16" s="16">
        <f>(H16*K16)+L16</f>
        <v>116520</v>
      </c>
      <c r="N16" s="15"/>
    </row>
    <row r="17" spans="1:14" s="3" customFormat="1" ht="24" customHeight="1" x14ac:dyDescent="0.35">
      <c r="A17" s="13">
        <v>11</v>
      </c>
      <c r="B17" s="21" t="s">
        <v>117</v>
      </c>
      <c r="C17" s="15" t="s">
        <v>125</v>
      </c>
      <c r="D17" s="16"/>
      <c r="E17" s="15" t="s">
        <v>125</v>
      </c>
      <c r="F17" s="17">
        <v>11</v>
      </c>
      <c r="G17" s="18">
        <v>0.05</v>
      </c>
      <c r="H17" s="19">
        <f>(F17*G17)+F17+0.1</f>
        <v>11.65</v>
      </c>
      <c r="I17" s="13" t="s">
        <v>95</v>
      </c>
      <c r="J17" s="13"/>
      <c r="K17" s="16">
        <v>10000</v>
      </c>
      <c r="L17" s="16">
        <v>20</v>
      </c>
      <c r="M17" s="16">
        <f>(H17*K17)+(L17*35)</f>
        <v>117200</v>
      </c>
      <c r="N17" s="15"/>
    </row>
    <row r="18" spans="1:14" s="3" customFormat="1" ht="24" customHeight="1" x14ac:dyDescent="0.35">
      <c r="A18" s="13">
        <v>12</v>
      </c>
      <c r="B18" s="21" t="s">
        <v>118</v>
      </c>
      <c r="C18" s="15" t="s">
        <v>127</v>
      </c>
      <c r="D18" s="16"/>
      <c r="E18" s="15" t="s">
        <v>127</v>
      </c>
      <c r="F18" s="17">
        <v>11</v>
      </c>
      <c r="G18" s="18">
        <v>0.05</v>
      </c>
      <c r="H18" s="19">
        <f>(F18*G18)+F18+0.1</f>
        <v>11.65</v>
      </c>
      <c r="I18" s="13" t="s">
        <v>124</v>
      </c>
      <c r="J18" s="13"/>
      <c r="K18" s="16">
        <v>10000</v>
      </c>
      <c r="L18" s="16">
        <v>20</v>
      </c>
      <c r="M18" s="16">
        <f>(H18*K18)+(L18*24.2)</f>
        <v>116984</v>
      </c>
      <c r="N18" s="15"/>
    </row>
    <row r="19" spans="1:14" s="3" customFormat="1" x14ac:dyDescent="0.35">
      <c r="A19" s="13"/>
      <c r="B19" s="21"/>
      <c r="C19" s="15"/>
      <c r="D19" s="16"/>
      <c r="E19" s="15"/>
      <c r="F19" s="17">
        <v>11</v>
      </c>
      <c r="G19" s="18"/>
      <c r="H19" s="20"/>
      <c r="I19" s="13"/>
      <c r="J19" s="13"/>
      <c r="K19" s="16">
        <v>10000</v>
      </c>
      <c r="L19" s="16">
        <v>20</v>
      </c>
      <c r="M19" s="16"/>
      <c r="N19" s="15"/>
    </row>
    <row r="20" spans="1:14" s="3" customFormat="1" x14ac:dyDescent="0.35">
      <c r="A20" s="10"/>
      <c r="B20" s="23" t="s">
        <v>19</v>
      </c>
      <c r="C20" s="24"/>
      <c r="D20" s="10"/>
      <c r="E20" s="24"/>
      <c r="F20" s="17">
        <v>11</v>
      </c>
      <c r="G20" s="10"/>
      <c r="H20" s="25"/>
      <c r="I20" s="10"/>
      <c r="J20" s="10"/>
      <c r="K20" s="16">
        <v>10000</v>
      </c>
      <c r="L20" s="16">
        <v>20</v>
      </c>
      <c r="M20" s="10"/>
      <c r="N20" s="26"/>
    </row>
    <row r="21" spans="1:14" s="3" customFormat="1" ht="26" x14ac:dyDescent="0.35">
      <c r="A21" s="13">
        <v>14</v>
      </c>
      <c r="B21" s="21" t="s">
        <v>48</v>
      </c>
      <c r="C21" s="15" t="s">
        <v>80</v>
      </c>
      <c r="D21" s="16"/>
      <c r="E21" s="15" t="s">
        <v>80</v>
      </c>
      <c r="F21" s="17">
        <v>11</v>
      </c>
      <c r="G21" s="18">
        <v>0.05</v>
      </c>
      <c r="H21" s="19">
        <f>(F21*G21)+F21</f>
        <v>11.55</v>
      </c>
      <c r="I21" s="13" t="s">
        <v>144</v>
      </c>
      <c r="J21" s="13"/>
      <c r="K21" s="16">
        <v>10000</v>
      </c>
      <c r="L21" s="16">
        <v>20</v>
      </c>
      <c r="M21" s="16">
        <f>(K21+L21)*H21</f>
        <v>115731</v>
      </c>
      <c r="N21" s="15"/>
    </row>
    <row r="22" spans="1:14" s="3" customFormat="1" x14ac:dyDescent="0.35">
      <c r="A22" s="13">
        <v>15</v>
      </c>
      <c r="B22" s="21" t="s">
        <v>61</v>
      </c>
      <c r="C22" s="15" t="s">
        <v>81</v>
      </c>
      <c r="D22" s="16"/>
      <c r="E22" s="15" t="s">
        <v>81</v>
      </c>
      <c r="F22" s="17">
        <v>11</v>
      </c>
      <c r="G22" s="18">
        <v>0.05</v>
      </c>
      <c r="H22" s="19">
        <f>(F22*G22)+F22</f>
        <v>11.55</v>
      </c>
      <c r="I22" s="13" t="s">
        <v>21</v>
      </c>
      <c r="J22" s="13"/>
      <c r="K22" s="16">
        <v>10000</v>
      </c>
      <c r="L22" s="16">
        <v>20</v>
      </c>
      <c r="M22" s="16">
        <f>(K22+L22)*H22</f>
        <v>115731</v>
      </c>
      <c r="N22" s="15"/>
    </row>
    <row r="23" spans="1:14" s="3" customFormat="1" x14ac:dyDescent="0.35">
      <c r="A23" s="13"/>
      <c r="B23" s="21"/>
      <c r="D23" s="13"/>
      <c r="F23" s="17">
        <v>11</v>
      </c>
      <c r="G23" s="13"/>
      <c r="H23" s="20"/>
      <c r="I23" s="13"/>
      <c r="J23" s="13"/>
      <c r="K23" s="16">
        <v>10000</v>
      </c>
      <c r="L23" s="16">
        <v>20</v>
      </c>
      <c r="M23" s="16"/>
      <c r="N23" s="15"/>
    </row>
    <row r="24" spans="1:14" s="3" customFormat="1" x14ac:dyDescent="0.35">
      <c r="A24" s="10"/>
      <c r="B24" s="23" t="s">
        <v>22</v>
      </c>
      <c r="C24" s="24"/>
      <c r="D24" s="10"/>
      <c r="E24" s="24"/>
      <c r="F24" s="17">
        <v>11</v>
      </c>
      <c r="G24" s="10"/>
      <c r="H24" s="25"/>
      <c r="I24" s="10"/>
      <c r="J24" s="10"/>
      <c r="K24" s="16">
        <v>10000</v>
      </c>
      <c r="L24" s="16">
        <v>20</v>
      </c>
      <c r="M24" s="25"/>
      <c r="N24" s="26"/>
    </row>
    <row r="25" spans="1:14" s="3" customFormat="1" x14ac:dyDescent="0.35">
      <c r="A25" s="13">
        <v>16</v>
      </c>
      <c r="B25" s="21" t="s">
        <v>39</v>
      </c>
      <c r="C25" s="15" t="s">
        <v>66</v>
      </c>
      <c r="D25" s="16"/>
      <c r="E25" s="15" t="s">
        <v>66</v>
      </c>
      <c r="F25" s="17">
        <v>11</v>
      </c>
      <c r="G25" s="18">
        <v>0.05</v>
      </c>
      <c r="H25" s="19">
        <f>(F25*G25)+F25+1</f>
        <v>12.55</v>
      </c>
      <c r="I25" s="13" t="s">
        <v>23</v>
      </c>
      <c r="J25" s="13"/>
      <c r="K25" s="16">
        <v>10000</v>
      </c>
      <c r="L25" s="16">
        <v>20</v>
      </c>
      <c r="M25" s="16">
        <f>(H25*K25)+L25</f>
        <v>125520</v>
      </c>
      <c r="N25" s="15"/>
    </row>
    <row r="26" spans="1:14" s="3" customFormat="1" x14ac:dyDescent="0.35">
      <c r="A26" s="13">
        <v>17</v>
      </c>
      <c r="B26" s="21" t="s">
        <v>119</v>
      </c>
      <c r="C26" s="15" t="s">
        <v>122</v>
      </c>
      <c r="D26" s="16"/>
      <c r="E26" s="15" t="s">
        <v>122</v>
      </c>
      <c r="F26" s="17">
        <v>11</v>
      </c>
      <c r="G26" s="18">
        <v>0.05</v>
      </c>
      <c r="H26" s="19">
        <f>(F26*G26)+F26+1</f>
        <v>12.55</v>
      </c>
      <c r="I26" s="13" t="s">
        <v>121</v>
      </c>
      <c r="J26" s="13"/>
      <c r="K26" s="16">
        <v>10000</v>
      </c>
      <c r="L26" s="16">
        <v>20</v>
      </c>
      <c r="M26" s="16">
        <f>(H26*K26)+L26</f>
        <v>125520</v>
      </c>
      <c r="N26" s="15"/>
    </row>
    <row r="27" spans="1:14" s="3" customFormat="1" x14ac:dyDescent="0.35">
      <c r="A27" s="13">
        <v>18</v>
      </c>
      <c r="B27" s="21" t="s">
        <v>120</v>
      </c>
      <c r="C27" s="15" t="s">
        <v>123</v>
      </c>
      <c r="D27" s="16"/>
      <c r="E27" s="15" t="s">
        <v>123</v>
      </c>
      <c r="F27" s="17">
        <v>11</v>
      </c>
      <c r="G27" s="18">
        <v>0.05</v>
      </c>
      <c r="H27" s="19">
        <f>(F27*G27)+F27+1</f>
        <v>12.55</v>
      </c>
      <c r="I27" s="13" t="s">
        <v>63</v>
      </c>
      <c r="J27" s="13"/>
      <c r="K27" s="16">
        <v>10000</v>
      </c>
      <c r="L27" s="16">
        <v>20</v>
      </c>
      <c r="M27" s="16">
        <f>(H27*K27)+L27</f>
        <v>125520</v>
      </c>
      <c r="N27" s="15"/>
    </row>
    <row r="28" spans="1:14" s="3" customFormat="1" ht="30.75" customHeight="1" x14ac:dyDescent="0.35">
      <c r="A28" s="13">
        <v>19</v>
      </c>
      <c r="B28" s="21" t="s">
        <v>40</v>
      </c>
      <c r="C28" s="27" t="s">
        <v>96</v>
      </c>
      <c r="D28" s="16"/>
      <c r="E28" s="27" t="s">
        <v>96</v>
      </c>
      <c r="F28" s="17">
        <v>11</v>
      </c>
      <c r="G28" s="18">
        <v>0.05</v>
      </c>
      <c r="H28" s="19">
        <f>(F28*G28)+F28</f>
        <v>11.55</v>
      </c>
      <c r="I28" s="13" t="s">
        <v>23</v>
      </c>
      <c r="J28" s="13"/>
      <c r="K28" s="16">
        <v>10000</v>
      </c>
      <c r="L28" s="16">
        <v>20</v>
      </c>
      <c r="M28" s="16">
        <f>(H28*K28)+L28</f>
        <v>115520</v>
      </c>
      <c r="N28" s="15"/>
    </row>
    <row r="29" spans="1:14" s="3" customFormat="1" x14ac:dyDescent="0.35">
      <c r="A29" s="13"/>
      <c r="B29" s="21"/>
      <c r="D29" s="13"/>
      <c r="F29" s="17">
        <v>11</v>
      </c>
      <c r="G29" s="13"/>
      <c r="H29" s="20"/>
      <c r="I29" s="13"/>
      <c r="J29" s="13"/>
      <c r="K29" s="16">
        <v>10000</v>
      </c>
      <c r="L29" s="16">
        <v>20</v>
      </c>
      <c r="M29" s="16"/>
      <c r="N29" s="15"/>
    </row>
    <row r="30" spans="1:14" s="3" customFormat="1" x14ac:dyDescent="0.35">
      <c r="A30" s="10"/>
      <c r="B30" s="23" t="s">
        <v>24</v>
      </c>
      <c r="C30" s="24"/>
      <c r="D30" s="10"/>
      <c r="E30" s="24"/>
      <c r="F30" s="17">
        <v>11</v>
      </c>
      <c r="G30" s="13"/>
      <c r="H30" s="20"/>
      <c r="I30" s="13"/>
      <c r="J30" s="13"/>
      <c r="K30" s="16">
        <v>10000</v>
      </c>
      <c r="L30" s="16">
        <v>20</v>
      </c>
      <c r="M30" s="25"/>
      <c r="N30" s="26"/>
    </row>
    <row r="31" spans="1:14" s="3" customFormat="1" ht="26" x14ac:dyDescent="0.35">
      <c r="A31" s="13">
        <v>20</v>
      </c>
      <c r="B31" s="21" t="s">
        <v>25</v>
      </c>
      <c r="C31" s="15" t="s">
        <v>88</v>
      </c>
      <c r="D31" s="16"/>
      <c r="E31" s="15" t="s">
        <v>88</v>
      </c>
      <c r="F31" s="17">
        <v>11</v>
      </c>
      <c r="G31" s="18">
        <v>0.05</v>
      </c>
      <c r="H31" s="19">
        <f>(F31*G31)+F31</f>
        <v>11.55</v>
      </c>
      <c r="I31" s="13" t="s">
        <v>94</v>
      </c>
      <c r="J31" s="13"/>
      <c r="K31" s="16">
        <v>10000</v>
      </c>
      <c r="L31" s="16">
        <v>20</v>
      </c>
      <c r="M31" s="16">
        <f>(H31*K31)+L31</f>
        <v>115520</v>
      </c>
      <c r="N31" s="15"/>
    </row>
    <row r="32" spans="1:14" s="3" customFormat="1" ht="26.25" customHeight="1" x14ac:dyDescent="0.35">
      <c r="A32" s="13">
        <v>21</v>
      </c>
      <c r="B32" s="21" t="s">
        <v>26</v>
      </c>
      <c r="C32" s="15" t="s">
        <v>97</v>
      </c>
      <c r="D32" s="16"/>
      <c r="E32" s="15" t="s">
        <v>97</v>
      </c>
      <c r="F32" s="17">
        <v>11</v>
      </c>
      <c r="G32" s="18">
        <v>0.05</v>
      </c>
      <c r="H32" s="19">
        <f>(F32*G32)+F32+0.3</f>
        <v>11.850000000000001</v>
      </c>
      <c r="I32" s="13" t="s">
        <v>94</v>
      </c>
      <c r="J32" s="13"/>
      <c r="K32" s="16">
        <v>10000</v>
      </c>
      <c r="L32" s="16">
        <v>20</v>
      </c>
      <c r="M32" s="16">
        <f>(H32*K32)+L32</f>
        <v>118520.00000000001</v>
      </c>
      <c r="N32" s="15"/>
    </row>
    <row r="33" spans="1:14" s="3" customFormat="1" x14ac:dyDescent="0.35">
      <c r="A33" s="13"/>
      <c r="B33" s="21"/>
      <c r="D33" s="13"/>
      <c r="F33" s="17">
        <v>11</v>
      </c>
      <c r="G33" s="13"/>
      <c r="H33" s="20"/>
      <c r="I33" s="13"/>
      <c r="J33" s="13"/>
      <c r="K33" s="16">
        <v>10000</v>
      </c>
      <c r="L33" s="16">
        <v>20</v>
      </c>
      <c r="M33" s="16"/>
      <c r="N33" s="15"/>
    </row>
    <row r="34" spans="1:14" s="3" customFormat="1" x14ac:dyDescent="0.35">
      <c r="A34" s="10"/>
      <c r="B34" s="23" t="s">
        <v>27</v>
      </c>
      <c r="C34" s="24"/>
      <c r="D34" s="10"/>
      <c r="E34" s="24"/>
      <c r="F34" s="17">
        <v>11</v>
      </c>
      <c r="G34" s="10"/>
      <c r="H34" s="25"/>
      <c r="I34" s="13"/>
      <c r="J34" s="13"/>
      <c r="K34" s="16">
        <v>10000</v>
      </c>
      <c r="L34" s="16">
        <v>20</v>
      </c>
      <c r="M34" s="10"/>
      <c r="N34" s="26"/>
    </row>
    <row r="35" spans="1:14" s="3" customFormat="1" ht="28" customHeight="1" x14ac:dyDescent="0.35">
      <c r="A35" s="13">
        <v>22</v>
      </c>
      <c r="B35" s="21" t="s">
        <v>41</v>
      </c>
      <c r="C35" s="15" t="s">
        <v>54</v>
      </c>
      <c r="D35" s="16"/>
      <c r="E35" s="15" t="s">
        <v>54</v>
      </c>
      <c r="F35" s="17">
        <v>11</v>
      </c>
      <c r="G35" s="18">
        <v>0.05</v>
      </c>
      <c r="H35" s="19">
        <v>16280</v>
      </c>
      <c r="I35" s="13" t="s">
        <v>65</v>
      </c>
      <c r="J35" s="13"/>
      <c r="K35" s="16">
        <v>10000</v>
      </c>
      <c r="L35" s="16">
        <v>20</v>
      </c>
      <c r="M35" s="16">
        <f>(K35+L35)*H35</f>
        <v>163125600</v>
      </c>
      <c r="N35" s="15"/>
    </row>
    <row r="36" spans="1:14" s="3" customFormat="1" ht="30.75" customHeight="1" x14ac:dyDescent="0.35">
      <c r="A36" s="13"/>
      <c r="B36" s="21"/>
      <c r="C36" s="15"/>
      <c r="D36" s="16"/>
      <c r="E36" s="15"/>
      <c r="F36" s="17">
        <v>11</v>
      </c>
      <c r="G36" s="18"/>
      <c r="H36" s="19"/>
      <c r="I36" s="13"/>
      <c r="J36" s="13"/>
      <c r="K36" s="16">
        <v>10000</v>
      </c>
      <c r="L36" s="16">
        <v>20</v>
      </c>
      <c r="M36" s="16"/>
      <c r="N36" s="15"/>
    </row>
    <row r="37" spans="1:14" s="3" customFormat="1" x14ac:dyDescent="0.35">
      <c r="A37" s="10"/>
      <c r="B37" s="23" t="s">
        <v>28</v>
      </c>
      <c r="C37" s="24"/>
      <c r="D37" s="10"/>
      <c r="E37" s="24"/>
      <c r="F37" s="17">
        <v>11</v>
      </c>
      <c r="G37" s="10"/>
      <c r="H37" s="25"/>
      <c r="I37" s="10"/>
      <c r="J37" s="10"/>
      <c r="K37" s="16">
        <v>10000</v>
      </c>
      <c r="L37" s="16">
        <v>20</v>
      </c>
      <c r="M37" s="10"/>
      <c r="N37" s="26"/>
    </row>
    <row r="38" spans="1:14" s="3" customFormat="1" ht="65" x14ac:dyDescent="0.35">
      <c r="A38" s="28">
        <v>25</v>
      </c>
      <c r="B38" s="29" t="s">
        <v>29</v>
      </c>
      <c r="C38" s="15" t="s">
        <v>93</v>
      </c>
      <c r="D38" s="16"/>
      <c r="E38" s="15" t="s">
        <v>93</v>
      </c>
      <c r="F38" s="17">
        <v>11</v>
      </c>
      <c r="G38" s="13" t="s">
        <v>64</v>
      </c>
      <c r="H38" s="19">
        <f t="shared" ref="H38:H43" si="1">F38</f>
        <v>11</v>
      </c>
      <c r="I38" s="13" t="s">
        <v>65</v>
      </c>
      <c r="J38" s="13"/>
      <c r="K38" s="16">
        <v>10000</v>
      </c>
      <c r="L38" s="16">
        <v>20</v>
      </c>
      <c r="M38" s="16">
        <f t="shared" ref="M38:M43" si="2">(H38*K38)+L38</f>
        <v>110020</v>
      </c>
      <c r="N38" s="15"/>
    </row>
    <row r="39" spans="1:14" s="3" customFormat="1" x14ac:dyDescent="0.35">
      <c r="A39" s="28"/>
      <c r="B39" s="29"/>
      <c r="C39" s="15" t="s">
        <v>58</v>
      </c>
      <c r="D39" s="16"/>
      <c r="E39" s="15" t="s">
        <v>58</v>
      </c>
      <c r="F39" s="17">
        <v>11</v>
      </c>
      <c r="G39" s="13" t="s">
        <v>64</v>
      </c>
      <c r="H39" s="19">
        <f t="shared" si="1"/>
        <v>11</v>
      </c>
      <c r="I39" s="13" t="s">
        <v>65</v>
      </c>
      <c r="J39" s="13"/>
      <c r="K39" s="16">
        <v>10000</v>
      </c>
      <c r="L39" s="16">
        <v>20</v>
      </c>
      <c r="M39" s="16">
        <f t="shared" si="2"/>
        <v>110020</v>
      </c>
      <c r="N39" s="15"/>
    </row>
    <row r="40" spans="1:14" s="3" customFormat="1" x14ac:dyDescent="0.35">
      <c r="A40" s="28"/>
      <c r="B40" s="29"/>
      <c r="C40" s="15" t="s">
        <v>57</v>
      </c>
      <c r="D40" s="16"/>
      <c r="E40" s="15" t="s">
        <v>57</v>
      </c>
      <c r="F40" s="17">
        <v>11</v>
      </c>
      <c r="G40" s="13" t="s">
        <v>64</v>
      </c>
      <c r="H40" s="19">
        <f t="shared" si="1"/>
        <v>11</v>
      </c>
      <c r="I40" s="13" t="s">
        <v>65</v>
      </c>
      <c r="J40" s="13"/>
      <c r="K40" s="16">
        <v>10000</v>
      </c>
      <c r="L40" s="16">
        <v>20</v>
      </c>
      <c r="M40" s="16">
        <f t="shared" si="2"/>
        <v>110020</v>
      </c>
      <c r="N40" s="15"/>
    </row>
    <row r="41" spans="1:14" s="3" customFormat="1" ht="70" customHeight="1" x14ac:dyDescent="0.35">
      <c r="A41" s="28">
        <v>26</v>
      </c>
      <c r="B41" s="31" t="s">
        <v>30</v>
      </c>
      <c r="C41" s="15" t="s">
        <v>126</v>
      </c>
      <c r="D41" s="16"/>
      <c r="E41" s="15" t="s">
        <v>126</v>
      </c>
      <c r="F41" s="17">
        <v>11</v>
      </c>
      <c r="G41" s="13" t="s">
        <v>64</v>
      </c>
      <c r="H41" s="19">
        <f t="shared" si="1"/>
        <v>11</v>
      </c>
      <c r="I41" s="13" t="s">
        <v>65</v>
      </c>
      <c r="J41" s="13"/>
      <c r="K41" s="16">
        <v>10000</v>
      </c>
      <c r="L41" s="16">
        <v>20</v>
      </c>
      <c r="M41" s="16">
        <f t="shared" si="2"/>
        <v>110020</v>
      </c>
      <c r="N41" s="15"/>
    </row>
    <row r="42" spans="1:14" s="3" customFormat="1" ht="30.75" customHeight="1" x14ac:dyDescent="0.35">
      <c r="A42" s="28"/>
      <c r="B42" s="31"/>
      <c r="C42" s="15" t="s">
        <v>59</v>
      </c>
      <c r="D42" s="16"/>
      <c r="E42" s="15" t="s">
        <v>59</v>
      </c>
      <c r="F42" s="17">
        <v>11</v>
      </c>
      <c r="G42" s="13" t="s">
        <v>64</v>
      </c>
      <c r="H42" s="19">
        <f t="shared" si="1"/>
        <v>11</v>
      </c>
      <c r="I42" s="13" t="s">
        <v>65</v>
      </c>
      <c r="J42" s="13"/>
      <c r="K42" s="16">
        <v>10000</v>
      </c>
      <c r="L42" s="16">
        <v>20</v>
      </c>
      <c r="M42" s="16">
        <f t="shared" si="2"/>
        <v>110020</v>
      </c>
      <c r="N42" s="15"/>
    </row>
    <row r="43" spans="1:14" s="3" customFormat="1" x14ac:dyDescent="0.35">
      <c r="A43" s="28"/>
      <c r="B43" s="31"/>
      <c r="C43" s="15" t="s">
        <v>60</v>
      </c>
      <c r="D43" s="16"/>
      <c r="E43" s="15" t="s">
        <v>60</v>
      </c>
      <c r="F43" s="17">
        <v>11</v>
      </c>
      <c r="G43" s="13" t="s">
        <v>64</v>
      </c>
      <c r="H43" s="19">
        <f t="shared" si="1"/>
        <v>11</v>
      </c>
      <c r="I43" s="13" t="s">
        <v>65</v>
      </c>
      <c r="J43" s="13"/>
      <c r="K43" s="16">
        <v>10000</v>
      </c>
      <c r="L43" s="16">
        <v>20</v>
      </c>
      <c r="M43" s="16">
        <f t="shared" si="2"/>
        <v>110020</v>
      </c>
      <c r="N43" s="15"/>
    </row>
    <row r="44" spans="1:14" s="3" customFormat="1" x14ac:dyDescent="0.35">
      <c r="A44" s="13"/>
      <c r="B44" s="21"/>
      <c r="D44" s="13"/>
      <c r="F44" s="17">
        <v>11</v>
      </c>
      <c r="G44" s="13"/>
      <c r="H44" s="20"/>
      <c r="I44" s="13"/>
      <c r="J44" s="13"/>
      <c r="K44" s="16">
        <v>10000</v>
      </c>
      <c r="L44" s="16">
        <v>20</v>
      </c>
      <c r="M44" s="16"/>
      <c r="N44" s="15"/>
    </row>
    <row r="45" spans="1:14" s="3" customFormat="1" x14ac:dyDescent="0.35">
      <c r="A45" s="10"/>
      <c r="B45" s="23" t="s">
        <v>84</v>
      </c>
      <c r="C45" s="24"/>
      <c r="D45" s="10"/>
      <c r="E45" s="24"/>
      <c r="F45" s="17">
        <v>11</v>
      </c>
      <c r="G45" s="10"/>
      <c r="H45" s="25"/>
      <c r="I45" s="10"/>
      <c r="J45" s="10"/>
      <c r="K45" s="16">
        <v>10000</v>
      </c>
      <c r="L45" s="16">
        <v>20</v>
      </c>
      <c r="M45" s="10"/>
      <c r="N45" s="26"/>
    </row>
    <row r="46" spans="1:14" s="3" customFormat="1" ht="39" x14ac:dyDescent="0.35">
      <c r="A46" s="13">
        <v>27</v>
      </c>
      <c r="B46" s="14" t="s">
        <v>47</v>
      </c>
      <c r="C46" s="15" t="s">
        <v>92</v>
      </c>
      <c r="D46" s="16"/>
      <c r="E46" s="15" t="s">
        <v>92</v>
      </c>
      <c r="F46" s="17">
        <v>11</v>
      </c>
      <c r="G46" s="13" t="s">
        <v>64</v>
      </c>
      <c r="H46" s="19">
        <f t="shared" ref="H46:H54" si="3">F46</f>
        <v>11</v>
      </c>
      <c r="I46" s="13" t="s">
        <v>65</v>
      </c>
      <c r="J46" s="13"/>
      <c r="K46" s="16">
        <v>10000</v>
      </c>
      <c r="L46" s="16">
        <v>20</v>
      </c>
      <c r="M46" s="16">
        <f t="shared" ref="M46:M54" si="4">(H46*K46)+L46</f>
        <v>110020</v>
      </c>
      <c r="N46" s="15"/>
    </row>
    <row r="47" spans="1:14" s="3" customFormat="1" ht="26" x14ac:dyDescent="0.35">
      <c r="A47" s="13">
        <v>28</v>
      </c>
      <c r="B47" s="14" t="s">
        <v>46</v>
      </c>
      <c r="C47" s="15" t="s">
        <v>91</v>
      </c>
      <c r="D47" s="16"/>
      <c r="E47" s="15" t="s">
        <v>91</v>
      </c>
      <c r="F47" s="17">
        <v>11</v>
      </c>
      <c r="G47" s="13" t="s">
        <v>64</v>
      </c>
      <c r="H47" s="19">
        <f t="shared" si="3"/>
        <v>11</v>
      </c>
      <c r="I47" s="13" t="s">
        <v>65</v>
      </c>
      <c r="J47" s="13"/>
      <c r="K47" s="16">
        <v>10000</v>
      </c>
      <c r="L47" s="16">
        <v>20</v>
      </c>
      <c r="M47" s="16">
        <f t="shared" si="4"/>
        <v>110020</v>
      </c>
      <c r="N47" s="15"/>
    </row>
    <row r="48" spans="1:14" s="3" customFormat="1" ht="26" x14ac:dyDescent="0.35">
      <c r="A48" s="13">
        <v>29</v>
      </c>
      <c r="B48" s="14" t="s">
        <v>45</v>
      </c>
      <c r="C48" s="15" t="s">
        <v>90</v>
      </c>
      <c r="D48" s="16"/>
      <c r="E48" s="15" t="s">
        <v>90</v>
      </c>
      <c r="F48" s="17">
        <v>11</v>
      </c>
      <c r="G48" s="13" t="s">
        <v>64</v>
      </c>
      <c r="H48" s="19">
        <f t="shared" si="3"/>
        <v>11</v>
      </c>
      <c r="I48" s="13" t="s">
        <v>65</v>
      </c>
      <c r="J48" s="13"/>
      <c r="K48" s="16">
        <v>10000</v>
      </c>
      <c r="L48" s="16">
        <v>20</v>
      </c>
      <c r="M48" s="16">
        <f t="shared" si="4"/>
        <v>110020</v>
      </c>
      <c r="N48" s="15"/>
    </row>
    <row r="49" spans="1:14" s="3" customFormat="1" ht="26" x14ac:dyDescent="0.35">
      <c r="A49" s="13">
        <v>30</v>
      </c>
      <c r="B49" s="14" t="s">
        <v>44</v>
      </c>
      <c r="C49" s="15" t="s">
        <v>108</v>
      </c>
      <c r="D49" s="16"/>
      <c r="E49" s="15" t="s">
        <v>108</v>
      </c>
      <c r="F49" s="17">
        <v>11</v>
      </c>
      <c r="G49" s="13" t="s">
        <v>64</v>
      </c>
      <c r="H49" s="19">
        <f t="shared" si="3"/>
        <v>11</v>
      </c>
      <c r="I49" s="13" t="s">
        <v>65</v>
      </c>
      <c r="J49" s="13"/>
      <c r="K49" s="16">
        <v>10000</v>
      </c>
      <c r="L49" s="16">
        <v>20</v>
      </c>
      <c r="M49" s="16">
        <f t="shared" si="4"/>
        <v>110020</v>
      </c>
      <c r="N49" s="15"/>
    </row>
    <row r="50" spans="1:14" s="3" customFormat="1" ht="26" x14ac:dyDescent="0.35">
      <c r="A50" s="13">
        <v>31</v>
      </c>
      <c r="B50" s="14" t="s">
        <v>43</v>
      </c>
      <c r="C50" s="15" t="s">
        <v>103</v>
      </c>
      <c r="D50" s="16"/>
      <c r="E50" s="15" t="s">
        <v>103</v>
      </c>
      <c r="F50" s="17">
        <v>11</v>
      </c>
      <c r="G50" s="13" t="s">
        <v>64</v>
      </c>
      <c r="H50" s="19">
        <f t="shared" si="3"/>
        <v>11</v>
      </c>
      <c r="I50" s="13" t="s">
        <v>65</v>
      </c>
      <c r="J50" s="13"/>
      <c r="K50" s="16">
        <v>10000</v>
      </c>
      <c r="L50" s="16">
        <v>20</v>
      </c>
      <c r="M50" s="16">
        <f t="shared" si="4"/>
        <v>110020</v>
      </c>
      <c r="N50" s="15"/>
    </row>
    <row r="51" spans="1:14" s="3" customFormat="1" x14ac:dyDescent="0.35">
      <c r="A51" s="13">
        <v>32</v>
      </c>
      <c r="B51" s="14" t="s">
        <v>78</v>
      </c>
      <c r="C51" s="15" t="s">
        <v>104</v>
      </c>
      <c r="D51" s="16"/>
      <c r="E51" s="15" t="s">
        <v>104</v>
      </c>
      <c r="F51" s="17">
        <v>11</v>
      </c>
      <c r="G51" s="13" t="s">
        <v>64</v>
      </c>
      <c r="H51" s="19">
        <f t="shared" si="3"/>
        <v>11</v>
      </c>
      <c r="I51" s="13" t="s">
        <v>65</v>
      </c>
      <c r="J51" s="13"/>
      <c r="K51" s="16">
        <v>10000</v>
      </c>
      <c r="L51" s="16">
        <v>20</v>
      </c>
      <c r="M51" s="16">
        <f t="shared" si="4"/>
        <v>110020</v>
      </c>
      <c r="N51" s="15"/>
    </row>
    <row r="52" spans="1:14" s="3" customFormat="1" x14ac:dyDescent="0.35">
      <c r="A52" s="13">
        <v>33</v>
      </c>
      <c r="B52" s="14" t="s">
        <v>79</v>
      </c>
      <c r="C52" s="15" t="s">
        <v>105</v>
      </c>
      <c r="D52" s="16"/>
      <c r="E52" s="15" t="s">
        <v>105</v>
      </c>
      <c r="F52" s="17">
        <v>11</v>
      </c>
      <c r="G52" s="13" t="s">
        <v>64</v>
      </c>
      <c r="H52" s="19">
        <f t="shared" si="3"/>
        <v>11</v>
      </c>
      <c r="I52" s="13" t="s">
        <v>65</v>
      </c>
      <c r="J52" s="13"/>
      <c r="K52" s="16">
        <v>10000</v>
      </c>
      <c r="L52" s="16">
        <v>20</v>
      </c>
      <c r="M52" s="16">
        <f t="shared" si="4"/>
        <v>110020</v>
      </c>
      <c r="N52" s="15"/>
    </row>
    <row r="53" spans="1:14" s="3" customFormat="1" x14ac:dyDescent="0.35">
      <c r="A53" s="13">
        <v>34</v>
      </c>
      <c r="B53" s="14" t="s">
        <v>42</v>
      </c>
      <c r="C53" s="15" t="s">
        <v>106</v>
      </c>
      <c r="D53" s="16"/>
      <c r="E53" s="15" t="s">
        <v>106</v>
      </c>
      <c r="F53" s="17">
        <v>11</v>
      </c>
      <c r="G53" s="13" t="s">
        <v>64</v>
      </c>
      <c r="H53" s="19">
        <f t="shared" si="3"/>
        <v>11</v>
      </c>
      <c r="I53" s="13" t="s">
        <v>65</v>
      </c>
      <c r="J53" s="13"/>
      <c r="K53" s="16">
        <v>10000</v>
      </c>
      <c r="L53" s="16">
        <v>20</v>
      </c>
      <c r="M53" s="16">
        <f t="shared" si="4"/>
        <v>110020</v>
      </c>
      <c r="N53" s="15"/>
    </row>
    <row r="54" spans="1:14" s="3" customFormat="1" x14ac:dyDescent="0.35">
      <c r="A54" s="13">
        <v>35</v>
      </c>
      <c r="B54" s="14" t="s">
        <v>31</v>
      </c>
      <c r="C54" s="15" t="s">
        <v>107</v>
      </c>
      <c r="D54" s="16"/>
      <c r="E54" s="15" t="s">
        <v>107</v>
      </c>
      <c r="F54" s="17">
        <v>11</v>
      </c>
      <c r="G54" s="13" t="s">
        <v>64</v>
      </c>
      <c r="H54" s="19">
        <f t="shared" si="3"/>
        <v>11</v>
      </c>
      <c r="I54" s="13" t="s">
        <v>65</v>
      </c>
      <c r="J54" s="13"/>
      <c r="K54" s="16">
        <v>10000</v>
      </c>
      <c r="L54" s="16">
        <v>20</v>
      </c>
      <c r="M54" s="16">
        <f t="shared" si="4"/>
        <v>110020</v>
      </c>
      <c r="N54" s="15"/>
    </row>
    <row r="55" spans="1:14" s="3" customFormat="1" x14ac:dyDescent="0.35">
      <c r="A55" s="13"/>
      <c r="B55" s="21"/>
      <c r="D55" s="13"/>
      <c r="F55" s="17">
        <v>11</v>
      </c>
      <c r="G55" s="13"/>
      <c r="H55" s="20"/>
      <c r="I55" s="13"/>
      <c r="J55" s="13"/>
      <c r="K55" s="16">
        <v>10000</v>
      </c>
      <c r="L55" s="16">
        <v>20</v>
      </c>
      <c r="M55" s="16"/>
      <c r="N55" s="15"/>
    </row>
    <row r="56" spans="1:14" s="3" customFormat="1" x14ac:dyDescent="0.35">
      <c r="A56" s="10"/>
      <c r="B56" s="23" t="s">
        <v>82</v>
      </c>
      <c r="C56" s="24"/>
      <c r="D56" s="10"/>
      <c r="E56" s="24"/>
      <c r="F56" s="17">
        <v>11</v>
      </c>
      <c r="G56" s="10"/>
      <c r="H56" s="10"/>
      <c r="I56" s="10"/>
      <c r="J56" s="10"/>
      <c r="K56" s="16">
        <v>10000</v>
      </c>
      <c r="L56" s="16">
        <v>20</v>
      </c>
      <c r="M56" s="10"/>
      <c r="N56" s="26"/>
    </row>
    <row r="57" spans="1:14" s="3" customFormat="1" ht="26" x14ac:dyDescent="0.35">
      <c r="A57" s="13">
        <v>36</v>
      </c>
      <c r="B57" s="14" t="s">
        <v>32</v>
      </c>
      <c r="C57" s="15" t="s">
        <v>87</v>
      </c>
      <c r="D57" s="16"/>
      <c r="E57" s="15" t="s">
        <v>87</v>
      </c>
      <c r="F57" s="17">
        <v>11</v>
      </c>
      <c r="G57" s="13" t="s">
        <v>64</v>
      </c>
      <c r="H57" s="19">
        <f>F57</f>
        <v>11</v>
      </c>
      <c r="I57" s="13" t="s">
        <v>65</v>
      </c>
      <c r="J57" s="13"/>
      <c r="K57" s="16">
        <v>10000</v>
      </c>
      <c r="L57" s="16">
        <v>20</v>
      </c>
      <c r="M57" s="16">
        <f>(H57*K57)+L57</f>
        <v>110020</v>
      </c>
      <c r="N57" s="15"/>
    </row>
    <row r="58" spans="1:14" s="3" customFormat="1" x14ac:dyDescent="0.35">
      <c r="A58" s="13"/>
      <c r="B58" s="21"/>
      <c r="D58" s="13"/>
      <c r="F58" s="17">
        <v>11</v>
      </c>
      <c r="G58" s="13"/>
      <c r="H58" s="20"/>
      <c r="I58" s="13"/>
      <c r="J58" s="13"/>
      <c r="K58" s="16">
        <v>10000</v>
      </c>
      <c r="L58" s="16">
        <v>20</v>
      </c>
      <c r="M58" s="16"/>
      <c r="N58" s="15"/>
    </row>
    <row r="59" spans="1:14" s="3" customFormat="1" x14ac:dyDescent="0.35">
      <c r="A59" s="10"/>
      <c r="B59" s="23" t="s">
        <v>83</v>
      </c>
      <c r="C59" s="24"/>
      <c r="D59" s="10"/>
      <c r="E59" s="24"/>
      <c r="F59" s="17">
        <v>11</v>
      </c>
      <c r="G59" s="10"/>
      <c r="H59" s="25"/>
      <c r="I59" s="10"/>
      <c r="J59" s="10"/>
      <c r="K59" s="16">
        <v>10000</v>
      </c>
      <c r="L59" s="16">
        <v>20</v>
      </c>
      <c r="M59" s="10"/>
      <c r="N59" s="26"/>
    </row>
    <row r="60" spans="1:14" s="3" customFormat="1" x14ac:dyDescent="0.35">
      <c r="A60" s="13">
        <v>37</v>
      </c>
      <c r="B60" s="14" t="s">
        <v>69</v>
      </c>
      <c r="C60" s="15" t="s">
        <v>70</v>
      </c>
      <c r="D60" s="16"/>
      <c r="E60" s="15" t="s">
        <v>70</v>
      </c>
      <c r="F60" s="17">
        <v>11</v>
      </c>
      <c r="G60" s="13" t="s">
        <v>64</v>
      </c>
      <c r="H60" s="19">
        <f>F60</f>
        <v>11</v>
      </c>
      <c r="I60" s="13" t="s">
        <v>65</v>
      </c>
      <c r="J60" s="13"/>
      <c r="K60" s="16">
        <v>10000</v>
      </c>
      <c r="L60" s="16">
        <v>20</v>
      </c>
      <c r="M60" s="16">
        <f>(H60*K60)+L60</f>
        <v>110020</v>
      </c>
      <c r="N60" s="15"/>
    </row>
    <row r="61" spans="1:14" s="3" customFormat="1" x14ac:dyDescent="0.35">
      <c r="A61" s="13"/>
      <c r="B61" s="21"/>
      <c r="D61" s="13"/>
      <c r="F61" s="17">
        <v>11</v>
      </c>
      <c r="G61" s="13"/>
      <c r="H61" s="20"/>
      <c r="I61" s="13"/>
      <c r="J61" s="13"/>
      <c r="K61" s="16">
        <v>10000</v>
      </c>
      <c r="L61" s="16">
        <v>20</v>
      </c>
      <c r="M61" s="16"/>
      <c r="N61" s="15"/>
    </row>
    <row r="62" spans="1:14" s="3" customFormat="1" x14ac:dyDescent="0.35">
      <c r="A62" s="10"/>
      <c r="B62" s="23" t="s">
        <v>33</v>
      </c>
      <c r="C62" s="24"/>
      <c r="D62" s="10"/>
      <c r="E62" s="24"/>
      <c r="F62" s="17">
        <v>11</v>
      </c>
      <c r="G62" s="10"/>
      <c r="H62" s="25"/>
      <c r="I62" s="10"/>
      <c r="J62" s="10"/>
      <c r="K62" s="16">
        <v>10000</v>
      </c>
      <c r="L62" s="16">
        <v>20</v>
      </c>
      <c r="M62" s="10"/>
      <c r="N62" s="26"/>
    </row>
    <row r="63" spans="1:14" s="3" customFormat="1" x14ac:dyDescent="0.35">
      <c r="A63" s="13">
        <v>38</v>
      </c>
      <c r="B63" s="14" t="s">
        <v>85</v>
      </c>
      <c r="C63" s="32" t="s">
        <v>55</v>
      </c>
      <c r="D63" s="16"/>
      <c r="E63" s="32" t="s">
        <v>55</v>
      </c>
      <c r="F63" s="17">
        <v>11</v>
      </c>
      <c r="G63" s="13" t="s">
        <v>64</v>
      </c>
      <c r="H63" s="19">
        <f t="shared" ref="H63:H73" si="5">F63</f>
        <v>11</v>
      </c>
      <c r="I63" s="13" t="s">
        <v>65</v>
      </c>
      <c r="J63" s="13"/>
      <c r="K63" s="16">
        <v>10000</v>
      </c>
      <c r="L63" s="16">
        <v>20</v>
      </c>
      <c r="M63" s="16"/>
      <c r="N63" s="15"/>
    </row>
    <row r="64" spans="1:14" s="3" customFormat="1" x14ac:dyDescent="0.35">
      <c r="A64" s="13">
        <v>39</v>
      </c>
      <c r="B64" s="21" t="s">
        <v>67</v>
      </c>
      <c r="C64" s="32" t="s">
        <v>74</v>
      </c>
      <c r="D64" s="16"/>
      <c r="E64" s="32" t="s">
        <v>74</v>
      </c>
      <c r="F64" s="17">
        <v>11</v>
      </c>
      <c r="G64" s="13" t="s">
        <v>64</v>
      </c>
      <c r="H64" s="19">
        <f t="shared" si="5"/>
        <v>11</v>
      </c>
      <c r="I64" s="13" t="s">
        <v>65</v>
      </c>
      <c r="J64" s="13"/>
      <c r="K64" s="16">
        <v>10000</v>
      </c>
      <c r="L64" s="16">
        <v>20</v>
      </c>
      <c r="M64" s="16">
        <f>(H64*K64)+L64</f>
        <v>110020</v>
      </c>
      <c r="N64" s="15"/>
    </row>
    <row r="65" spans="1:14" s="3" customFormat="1" x14ac:dyDescent="0.35">
      <c r="A65" s="13">
        <v>40</v>
      </c>
      <c r="B65" s="21" t="s">
        <v>71</v>
      </c>
      <c r="C65" s="32" t="s">
        <v>68</v>
      </c>
      <c r="D65" s="16"/>
      <c r="E65" s="32" t="s">
        <v>68</v>
      </c>
      <c r="F65" s="17">
        <v>11</v>
      </c>
      <c r="G65" s="13"/>
      <c r="H65" s="19"/>
      <c r="I65" s="13"/>
      <c r="J65" s="13"/>
      <c r="K65" s="16">
        <v>10000</v>
      </c>
      <c r="L65" s="16">
        <v>20</v>
      </c>
      <c r="M65" s="16"/>
      <c r="N65" s="15"/>
    </row>
    <row r="66" spans="1:14" s="3" customFormat="1" ht="26" x14ac:dyDescent="0.35">
      <c r="A66" s="13">
        <v>41</v>
      </c>
      <c r="B66" s="21" t="s">
        <v>76</v>
      </c>
      <c r="C66" s="32" t="s">
        <v>56</v>
      </c>
      <c r="D66" s="16"/>
      <c r="E66" s="32" t="s">
        <v>56</v>
      </c>
      <c r="F66" s="17">
        <v>11</v>
      </c>
      <c r="G66" s="13" t="s">
        <v>64</v>
      </c>
      <c r="H66" s="19">
        <f t="shared" si="5"/>
        <v>11</v>
      </c>
      <c r="I66" s="13" t="s">
        <v>65</v>
      </c>
      <c r="J66" s="13"/>
      <c r="K66" s="16">
        <v>10000</v>
      </c>
      <c r="L66" s="16">
        <v>20</v>
      </c>
      <c r="M66" s="16">
        <f t="shared" ref="M66:M73" si="6">(H66*K66)+L66</f>
        <v>110020</v>
      </c>
      <c r="N66" s="15"/>
    </row>
    <row r="67" spans="1:14" s="3" customFormat="1" x14ac:dyDescent="0.35">
      <c r="A67" s="13">
        <v>42</v>
      </c>
      <c r="B67" s="21" t="s">
        <v>75</v>
      </c>
      <c r="C67" s="32" t="s">
        <v>113</v>
      </c>
      <c r="D67" s="16"/>
      <c r="E67" s="32" t="s">
        <v>113</v>
      </c>
      <c r="F67" s="17">
        <v>11</v>
      </c>
      <c r="G67" s="13" t="s">
        <v>64</v>
      </c>
      <c r="H67" s="19">
        <f t="shared" ref="H67" si="7">F67</f>
        <v>11</v>
      </c>
      <c r="I67" s="13" t="s">
        <v>65</v>
      </c>
      <c r="J67" s="13"/>
      <c r="K67" s="16">
        <v>10000</v>
      </c>
      <c r="L67" s="16">
        <v>20</v>
      </c>
      <c r="M67" s="16">
        <f t="shared" si="6"/>
        <v>110020</v>
      </c>
      <c r="N67" s="15"/>
    </row>
    <row r="68" spans="1:14" s="3" customFormat="1" x14ac:dyDescent="0.35">
      <c r="A68" s="13">
        <v>43</v>
      </c>
      <c r="B68" s="14" t="s">
        <v>110</v>
      </c>
      <c r="C68" s="33" t="s">
        <v>111</v>
      </c>
      <c r="D68" s="16"/>
      <c r="E68" s="33" t="s">
        <v>111</v>
      </c>
      <c r="F68" s="17">
        <v>11</v>
      </c>
      <c r="G68" s="13" t="s">
        <v>64</v>
      </c>
      <c r="H68" s="19">
        <f t="shared" si="5"/>
        <v>11</v>
      </c>
      <c r="I68" s="13" t="s">
        <v>65</v>
      </c>
      <c r="J68" s="13"/>
      <c r="K68" s="16">
        <v>10000</v>
      </c>
      <c r="L68" s="16">
        <v>20</v>
      </c>
      <c r="M68" s="16">
        <f t="shared" si="6"/>
        <v>110020</v>
      </c>
      <c r="N68" s="15"/>
    </row>
    <row r="69" spans="1:14" s="3" customFormat="1" x14ac:dyDescent="0.35">
      <c r="A69" s="13">
        <v>44</v>
      </c>
      <c r="B69" s="14" t="s">
        <v>72</v>
      </c>
      <c r="C69" s="33" t="s">
        <v>109</v>
      </c>
      <c r="D69" s="16"/>
      <c r="E69" s="33" t="s">
        <v>109</v>
      </c>
      <c r="F69" s="17">
        <v>11</v>
      </c>
      <c r="G69" s="13" t="s">
        <v>64</v>
      </c>
      <c r="H69" s="19">
        <f t="shared" si="5"/>
        <v>11</v>
      </c>
      <c r="I69" s="13" t="s">
        <v>65</v>
      </c>
      <c r="J69" s="13"/>
      <c r="K69" s="16">
        <v>10000</v>
      </c>
      <c r="L69" s="16">
        <v>20</v>
      </c>
      <c r="M69" s="16">
        <f t="shared" si="6"/>
        <v>110020</v>
      </c>
      <c r="N69" s="15"/>
    </row>
    <row r="70" spans="1:14" s="3" customFormat="1" x14ac:dyDescent="0.35">
      <c r="A70" s="13">
        <v>45</v>
      </c>
      <c r="B70" s="21" t="s">
        <v>34</v>
      </c>
      <c r="C70" s="33" t="s">
        <v>115</v>
      </c>
      <c r="D70" s="16"/>
      <c r="E70" s="33" t="s">
        <v>115</v>
      </c>
      <c r="F70" s="17">
        <v>11</v>
      </c>
      <c r="G70" s="13" t="s">
        <v>64</v>
      </c>
      <c r="H70" s="19">
        <f t="shared" si="5"/>
        <v>11</v>
      </c>
      <c r="I70" s="13" t="s">
        <v>65</v>
      </c>
      <c r="J70" s="13"/>
      <c r="K70" s="16">
        <v>10000</v>
      </c>
      <c r="L70" s="16">
        <v>20</v>
      </c>
      <c r="M70" s="16">
        <f t="shared" si="6"/>
        <v>110020</v>
      </c>
      <c r="N70" s="15"/>
    </row>
    <row r="71" spans="1:14" s="3" customFormat="1" ht="39" x14ac:dyDescent="0.35">
      <c r="A71" s="13">
        <v>46</v>
      </c>
      <c r="B71" s="21" t="s">
        <v>77</v>
      </c>
      <c r="C71" s="33" t="s">
        <v>112</v>
      </c>
      <c r="D71" s="16"/>
      <c r="E71" s="33" t="s">
        <v>112</v>
      </c>
      <c r="F71" s="17">
        <v>11</v>
      </c>
      <c r="G71" s="13" t="s">
        <v>64</v>
      </c>
      <c r="H71" s="19">
        <f>F71</f>
        <v>11</v>
      </c>
      <c r="I71" s="13" t="s">
        <v>65</v>
      </c>
      <c r="J71" s="13"/>
      <c r="K71" s="16">
        <v>10000</v>
      </c>
      <c r="L71" s="16">
        <v>20</v>
      </c>
      <c r="M71" s="16">
        <f t="shared" si="6"/>
        <v>110020</v>
      </c>
      <c r="N71" s="15"/>
    </row>
    <row r="72" spans="1:14" s="3" customFormat="1" ht="26" x14ac:dyDescent="0.35">
      <c r="A72" s="13">
        <v>47</v>
      </c>
      <c r="B72" s="21" t="s">
        <v>73</v>
      </c>
      <c r="C72" s="33" t="s">
        <v>89</v>
      </c>
      <c r="D72" s="16"/>
      <c r="E72" s="33" t="s">
        <v>89</v>
      </c>
      <c r="F72" s="17">
        <v>11</v>
      </c>
      <c r="G72" s="13" t="s">
        <v>64</v>
      </c>
      <c r="H72" s="19">
        <f t="shared" si="5"/>
        <v>11</v>
      </c>
      <c r="I72" s="13" t="s">
        <v>65</v>
      </c>
      <c r="J72" s="13"/>
      <c r="K72" s="16">
        <v>10000</v>
      </c>
      <c r="L72" s="16">
        <v>20</v>
      </c>
      <c r="M72" s="16">
        <f t="shared" si="6"/>
        <v>110020</v>
      </c>
      <c r="N72" s="15"/>
    </row>
    <row r="73" spans="1:14" s="3" customFormat="1" ht="78" x14ac:dyDescent="0.35">
      <c r="A73" s="13">
        <v>48</v>
      </c>
      <c r="B73" s="21" t="s">
        <v>35</v>
      </c>
      <c r="C73" s="15" t="s">
        <v>114</v>
      </c>
      <c r="D73" s="16"/>
      <c r="E73" s="15" t="s">
        <v>114</v>
      </c>
      <c r="F73" s="17">
        <v>11</v>
      </c>
      <c r="G73" s="13" t="s">
        <v>64</v>
      </c>
      <c r="H73" s="19">
        <f t="shared" si="5"/>
        <v>11</v>
      </c>
      <c r="I73" s="13" t="s">
        <v>65</v>
      </c>
      <c r="J73" s="13"/>
      <c r="K73" s="16">
        <v>10000</v>
      </c>
      <c r="L73" s="16">
        <v>20</v>
      </c>
      <c r="M73" s="16">
        <f t="shared" si="6"/>
        <v>110020</v>
      </c>
      <c r="N73" s="15"/>
    </row>
    <row r="74" spans="1:14" s="3" customFormat="1" x14ac:dyDescent="0.35">
      <c r="A74" s="13"/>
      <c r="B74" s="21"/>
      <c r="C74" s="15"/>
      <c r="D74" s="16"/>
      <c r="E74" s="15"/>
      <c r="F74" s="17">
        <v>11</v>
      </c>
      <c r="G74" s="13"/>
      <c r="H74" s="19"/>
      <c r="I74" s="13"/>
      <c r="J74" s="13"/>
      <c r="K74" s="16">
        <v>10000</v>
      </c>
      <c r="L74" s="16">
        <v>20</v>
      </c>
      <c r="M74" s="16"/>
      <c r="N74" s="15"/>
    </row>
    <row r="75" spans="1:14" s="3" customFormat="1" x14ac:dyDescent="0.35">
      <c r="A75" s="13"/>
      <c r="B75" s="23" t="s">
        <v>129</v>
      </c>
      <c r="C75" s="15"/>
      <c r="D75" s="16"/>
      <c r="E75" s="15"/>
      <c r="F75" s="17">
        <v>11</v>
      </c>
      <c r="G75" s="13"/>
      <c r="H75" s="19"/>
      <c r="I75" s="13"/>
      <c r="J75" s="13"/>
      <c r="K75" s="16">
        <v>10000</v>
      </c>
      <c r="L75" s="16">
        <v>20</v>
      </c>
      <c r="M75" s="16"/>
      <c r="N75" s="15"/>
    </row>
    <row r="76" spans="1:14" s="3" customFormat="1" ht="26" x14ac:dyDescent="0.35">
      <c r="A76" s="13">
        <v>49</v>
      </c>
      <c r="B76" s="34" t="s">
        <v>133</v>
      </c>
      <c r="C76" s="34" t="s">
        <v>132</v>
      </c>
      <c r="D76" s="16"/>
      <c r="E76" s="34" t="s">
        <v>132</v>
      </c>
      <c r="F76" s="17">
        <v>11</v>
      </c>
      <c r="G76" s="18">
        <v>0.05</v>
      </c>
      <c r="H76" s="19">
        <f>(F76*G76)+F76</f>
        <v>11.55</v>
      </c>
      <c r="I76" s="13" t="s">
        <v>144</v>
      </c>
      <c r="J76" s="13"/>
      <c r="K76" s="16">
        <v>10000</v>
      </c>
      <c r="L76" s="16">
        <v>20</v>
      </c>
      <c r="M76" s="16">
        <f t="shared" ref="M76:M79" si="8">(H76*K76)+L76</f>
        <v>115520</v>
      </c>
      <c r="N76" s="15"/>
    </row>
    <row r="77" spans="1:14" s="3" customFormat="1" ht="14.5" x14ac:dyDescent="0.35">
      <c r="A77" s="13">
        <v>51</v>
      </c>
      <c r="B77" s="34" t="s">
        <v>133</v>
      </c>
      <c r="C77" s="14" t="s">
        <v>134</v>
      </c>
      <c r="D77" s="16"/>
      <c r="E77" s="14" t="s">
        <v>134</v>
      </c>
      <c r="F77" s="17">
        <v>11</v>
      </c>
      <c r="G77" s="18">
        <v>0.05</v>
      </c>
      <c r="H77" s="19">
        <f>(F77*G77)+F77</f>
        <v>11.55</v>
      </c>
      <c r="I77" s="13" t="s">
        <v>144</v>
      </c>
      <c r="J77" s="13"/>
      <c r="K77" s="16">
        <v>10000</v>
      </c>
      <c r="L77" s="16">
        <v>20</v>
      </c>
      <c r="M77" s="16">
        <f t="shared" si="8"/>
        <v>115520</v>
      </c>
      <c r="N77" s="15"/>
    </row>
    <row r="78" spans="1:14" s="3" customFormat="1" ht="26" x14ac:dyDescent="0.35">
      <c r="A78" s="13">
        <v>52</v>
      </c>
      <c r="B78" s="34" t="s">
        <v>133</v>
      </c>
      <c r="C78" s="14" t="s">
        <v>135</v>
      </c>
      <c r="D78" s="16"/>
      <c r="E78" s="14" t="s">
        <v>135</v>
      </c>
      <c r="F78" s="17">
        <v>11</v>
      </c>
      <c r="G78" s="18">
        <v>0.05</v>
      </c>
      <c r="H78" s="19">
        <f>(F78*G78)+F78</f>
        <v>11.55</v>
      </c>
      <c r="I78" s="13" t="s">
        <v>144</v>
      </c>
      <c r="J78" s="13"/>
      <c r="K78" s="16">
        <v>10000</v>
      </c>
      <c r="L78" s="16">
        <v>20</v>
      </c>
      <c r="M78" s="16">
        <f t="shared" si="8"/>
        <v>115520</v>
      </c>
      <c r="N78" s="15"/>
    </row>
    <row r="79" spans="1:14" s="3" customFormat="1" ht="14.5" x14ac:dyDescent="0.35">
      <c r="A79" s="13">
        <v>53</v>
      </c>
      <c r="B79" s="34" t="s">
        <v>133</v>
      </c>
      <c r="C79" s="14" t="s">
        <v>136</v>
      </c>
      <c r="D79" s="16"/>
      <c r="E79" s="14" t="s">
        <v>136</v>
      </c>
      <c r="F79" s="17">
        <v>11</v>
      </c>
      <c r="G79" s="18">
        <v>0.05</v>
      </c>
      <c r="H79" s="19">
        <f>(F79*G79)+F79</f>
        <v>11.55</v>
      </c>
      <c r="I79" s="13" t="s">
        <v>144</v>
      </c>
      <c r="J79" s="13"/>
      <c r="K79" s="16">
        <v>10000</v>
      </c>
      <c r="L79" s="16">
        <v>20</v>
      </c>
      <c r="M79" s="16">
        <f t="shared" si="8"/>
        <v>115520</v>
      </c>
      <c r="N79" s="15"/>
    </row>
    <row r="80" spans="1:14" s="3" customFormat="1" x14ac:dyDescent="0.35">
      <c r="A80" s="13"/>
      <c r="B80" s="34"/>
      <c r="C80" s="14"/>
      <c r="D80" s="16"/>
      <c r="E80" s="14"/>
      <c r="F80" s="17">
        <v>11</v>
      </c>
      <c r="G80" s="18"/>
      <c r="H80" s="30"/>
      <c r="I80" s="13"/>
      <c r="J80" s="13"/>
      <c r="K80" s="16">
        <v>10000</v>
      </c>
      <c r="L80" s="16">
        <v>20</v>
      </c>
      <c r="M80" s="16"/>
      <c r="N80" s="15"/>
    </row>
    <row r="81" spans="1:14" s="3" customFormat="1" x14ac:dyDescent="0.35">
      <c r="A81" s="13"/>
      <c r="B81" s="23" t="s">
        <v>141</v>
      </c>
      <c r="C81" s="14"/>
      <c r="D81" s="16"/>
      <c r="E81" s="14"/>
      <c r="F81" s="17">
        <v>11</v>
      </c>
      <c r="G81" s="18"/>
      <c r="H81" s="30"/>
      <c r="I81" s="13"/>
      <c r="J81" s="13"/>
      <c r="K81" s="16">
        <v>10000</v>
      </c>
      <c r="L81" s="16">
        <v>20</v>
      </c>
      <c r="M81" s="16"/>
      <c r="N81" s="15"/>
    </row>
    <row r="82" spans="1:14" s="3" customFormat="1" ht="26" x14ac:dyDescent="0.35">
      <c r="A82" s="13">
        <v>54</v>
      </c>
      <c r="B82" s="34" t="s">
        <v>142</v>
      </c>
      <c r="C82" s="14" t="s">
        <v>143</v>
      </c>
      <c r="D82" s="16"/>
      <c r="E82" s="14"/>
      <c r="F82" s="17">
        <v>11</v>
      </c>
      <c r="G82" s="18"/>
      <c r="H82" s="30"/>
      <c r="I82" s="13" t="s">
        <v>144</v>
      </c>
      <c r="J82" s="13"/>
      <c r="K82" s="16">
        <v>10000</v>
      </c>
      <c r="L82" s="16">
        <v>20</v>
      </c>
      <c r="M82" s="16"/>
      <c r="N82" s="15"/>
    </row>
    <row r="83" spans="1:14" s="3" customFormat="1" x14ac:dyDescent="0.35">
      <c r="A83" s="13"/>
      <c r="B83" s="34"/>
      <c r="C83" s="14"/>
      <c r="D83" s="16"/>
      <c r="E83" s="14"/>
      <c r="F83" s="16"/>
      <c r="G83" s="18"/>
      <c r="H83" s="30"/>
      <c r="I83" s="13"/>
      <c r="J83" s="13"/>
      <c r="K83" s="16">
        <v>10000</v>
      </c>
      <c r="L83" s="16">
        <v>20</v>
      </c>
      <c r="M83" s="16"/>
      <c r="N83" s="15"/>
    </row>
    <row r="84" spans="1:14" ht="13.5" thickBot="1" x14ac:dyDescent="0.35">
      <c r="A84" s="35"/>
      <c r="B84" s="36" t="s">
        <v>86</v>
      </c>
      <c r="C84" s="37"/>
      <c r="D84" s="35"/>
      <c r="E84" s="35"/>
      <c r="F84" s="35"/>
      <c r="G84" s="35"/>
      <c r="H84" s="35"/>
      <c r="I84" s="35"/>
      <c r="J84" s="35"/>
      <c r="K84" s="35"/>
      <c r="L84" s="35"/>
      <c r="M84" s="38">
        <f>SUM(M7:M82)</f>
        <v>168826541</v>
      </c>
      <c r="N84" s="39"/>
    </row>
    <row r="85" spans="1:14" ht="13.5" thickTop="1" x14ac:dyDescent="0.3"/>
    <row r="96" spans="1:14" x14ac:dyDescent="0.3">
      <c r="K96" s="41"/>
      <c r="L96" s="41"/>
    </row>
    <row r="97" spans="11:12" x14ac:dyDescent="0.3">
      <c r="K97" s="42"/>
      <c r="L97" s="42"/>
    </row>
    <row r="133" spans="4:4" x14ac:dyDescent="0.3">
      <c r="D133" s="42"/>
    </row>
    <row r="787" spans="87:87" x14ac:dyDescent="0.3">
      <c r="CI787" s="1" t="s">
        <v>7</v>
      </c>
    </row>
    <row r="788" spans="87:87" x14ac:dyDescent="0.3">
      <c r="CI788" s="1" t="s">
        <v>8</v>
      </c>
    </row>
    <row r="789" spans="87:87" x14ac:dyDescent="0.3">
      <c r="CI789" s="1" t="s">
        <v>6</v>
      </c>
    </row>
  </sheetData>
  <mergeCells count="11">
    <mergeCell ref="B38:B40"/>
    <mergeCell ref="B41:B43"/>
    <mergeCell ref="A38:A40"/>
    <mergeCell ref="A41:A43"/>
    <mergeCell ref="A1:B1"/>
    <mergeCell ref="A2:B2"/>
    <mergeCell ref="J4:M4"/>
    <mergeCell ref="E4:I4"/>
    <mergeCell ref="A4:D4"/>
    <mergeCell ref="N1:N3"/>
    <mergeCell ref="A3:M3"/>
  </mergeCells>
  <phoneticPr fontId="2" type="noConversion"/>
  <pageMargins left="0.7" right="0.7" top="0.75" bottom="0.75" header="0.3" footer="0.3"/>
  <pageSetup scale="50" orientation="landscape" r:id="rId1"/>
  <ignoredErrors>
    <ignoredError sqref="H9:H10" formula="1"/>
  </ignoredError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F6D90ECDE635479F698E86F2BF3CD3" ma:contentTypeVersion="17" ma:contentTypeDescription="Create a new document." ma:contentTypeScope="" ma:versionID="9b3b280c71e1ab971749c67ca50793b4">
  <xsd:schema xmlns:xsd="http://www.w3.org/2001/XMLSchema" xmlns:xs="http://www.w3.org/2001/XMLSchema" xmlns:p="http://schemas.microsoft.com/office/2006/metadata/properties" xmlns:ns2="2ec67579-aa25-4d0f-aca6-0a7c74c4a860" xmlns:ns3="9f2e3e34-03de-436f-a276-a5d96101bfd5" targetNamespace="http://schemas.microsoft.com/office/2006/metadata/properties" ma:root="true" ma:fieldsID="f49bbb4d4c8d9add66fb0d861857b0de" ns2:_="" ns3:_="">
    <xsd:import namespace="2ec67579-aa25-4d0f-aca6-0a7c74c4a860"/>
    <xsd:import namespace="9f2e3e34-03de-436f-a276-a5d96101bf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c67579-aa25-4d0f-aca6-0a7c74c4a8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a867032-6e84-4d19-8f14-c3c09e60c31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2e3e34-03de-436f-a276-a5d96101bfd5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9a08729-271e-4ff9-b0ab-d909fe846555}" ma:internalName="TaxCatchAll" ma:showField="CatchAllData" ma:web="9f2e3e34-03de-436f-a276-a5d96101bfd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2e3e34-03de-436f-a276-a5d96101bfd5" xsi:nil="true"/>
    <lcf76f155ced4ddcb4097134ff3c332f xmlns="2ec67579-aa25-4d0f-aca6-0a7c74c4a860">
      <Terms xmlns="http://schemas.microsoft.com/office/infopath/2007/PartnerControls"/>
    </lcf76f155ced4ddcb4097134ff3c332f>
  </documentManagement>
</p:properties>
</file>

<file path=customXml/item4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F3AFA850-E489-4D2B-9323-5CA333D09A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c67579-aa25-4d0f-aca6-0a7c74c4a860"/>
    <ds:schemaRef ds:uri="9f2e3e34-03de-436f-a276-a5d96101bf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8C77A6-BCEE-4F60-8547-3A7D59FB27D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8E7E1A-0DE8-4065-A23C-12572C51140B}">
  <ds:schemaRefs>
    <ds:schemaRef ds:uri="2ec67579-aa25-4d0f-aca6-0a7c74c4a860"/>
    <ds:schemaRef ds:uri="http://purl.org/dc/elements/1.1/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9f2e3e34-03de-436f-a276-a5d96101bfd5"/>
  </ds:schemaRefs>
</ds:datastoreItem>
</file>

<file path=customXml/itemProps4.xml><?xml version="1.0" encoding="utf-8"?>
<ds:datastoreItem xmlns:ds="http://schemas.openxmlformats.org/officeDocument/2006/customXml" ds:itemID="{7D58E9E0-F5B1-44CA-9F4B-81206626D6EC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 OF MATERIALS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Fayomi</dc:creator>
  <cp:keywords/>
  <dc:description/>
  <cp:lastModifiedBy>Micheal Fayomi</cp:lastModifiedBy>
  <cp:revision/>
  <cp:lastPrinted>2023-11-22T13:49:29Z</cp:lastPrinted>
  <dcterms:created xsi:type="dcterms:W3CDTF">2021-11-26T09:19:41Z</dcterms:created>
  <dcterms:modified xsi:type="dcterms:W3CDTF">2023-12-18T17:00:44Z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0x01010042F6D90ECDE635479F698E86F2BF3CD3</vt:lpwstr>
  </property>
  <property fmtid="{D5CDD505-2E9C-101B-9397-08002B2CF9AE}" pid="3" name="MediaServiceImageTags">
    <vt:lpwstr/>
  </property>
  <property fmtid="{D5CDD505-2E9C-101B-9397-08002B2CF9AE}" pid="4" name="PlanSwiftJobName">
    <vt:lpwstr/>
  </property>
  <property fmtid="{D5CDD505-2E9C-101B-9397-08002B2CF9AE}" pid="5" name="PlanSwiftJobGuid">
    <vt:lpwstr/>
  </property>
  <property fmtid="{D5CDD505-2E9C-101B-9397-08002B2CF9AE}" pid="6" name="LinkedDataId">
    <vt:lpwstr>{7D58E9E0-F5B1-44CA-9F4B-81206626D6EC}</vt:lpwstr>
  </property>
</Properties>
</file>