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stantinou_p\Google Drive\GitHub\ARPESGUI\ARPESGUI-v7.0\MaterialsDatabase-PCC-01.08.2021\Photoionisation Energy Database (PIED)\"/>
    </mc:Choice>
  </mc:AlternateContent>
  <bookViews>
    <workbookView xWindow="-120" yWindow="-120" windowWidth="29040" windowHeight="15720"/>
  </bookViews>
  <sheets>
    <sheet name="PES PROPERT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20" i="1" l="1"/>
  <c r="BI115" i="1"/>
  <c r="BI114" i="1"/>
  <c r="BI113" i="1"/>
  <c r="BI112" i="1"/>
  <c r="BI111" i="1"/>
  <c r="BI110" i="1"/>
  <c r="BI104" i="1"/>
  <c r="BI89" i="1"/>
  <c r="BI86" i="1"/>
  <c r="BI84" i="1"/>
  <c r="BI79" i="1"/>
  <c r="BH115" i="1"/>
  <c r="BH112" i="1"/>
  <c r="BH89" i="1"/>
  <c r="BH88" i="1"/>
  <c r="BH87" i="1"/>
  <c r="BH86" i="1"/>
  <c r="BH85" i="1"/>
  <c r="BH83" i="1"/>
  <c r="BH82" i="1"/>
  <c r="BH81" i="1"/>
  <c r="BH80" i="1"/>
  <c r="BH79" i="1"/>
  <c r="BH78" i="1"/>
  <c r="BH77" i="1"/>
  <c r="BH75" i="1"/>
  <c r="BH74" i="1"/>
  <c r="BH73" i="1"/>
  <c r="BH72" i="1"/>
  <c r="BH68" i="1"/>
  <c r="BH67" i="1"/>
  <c r="BH66" i="1"/>
  <c r="BH63" i="1"/>
  <c r="BH62" i="1"/>
  <c r="BH61" i="1"/>
  <c r="BH60" i="1"/>
  <c r="BH58" i="1"/>
  <c r="BH57" i="1"/>
  <c r="BH56" i="1"/>
  <c r="BH55" i="1"/>
  <c r="BH54" i="1"/>
  <c r="BH52" i="1"/>
  <c r="BH50" i="1"/>
  <c r="BH49" i="1"/>
  <c r="BH45" i="1"/>
  <c r="BH44" i="1"/>
  <c r="BH42" i="1"/>
</calcChain>
</file>

<file path=xl/sharedStrings.xml><?xml version="1.0" encoding="utf-8"?>
<sst xmlns="http://schemas.openxmlformats.org/spreadsheetml/2006/main" count="438" uniqueCount="140">
  <si>
    <t>Element</t>
  </si>
  <si>
    <t>K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</si>
  <si>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</si>
  <si>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</si>
  <si>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</si>
  <si>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</si>
  <si>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</si>
  <si>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</si>
  <si>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</si>
  <si>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</si>
  <si>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</si>
  <si>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</si>
  <si>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</si>
  <si>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</si>
  <si>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</si>
  <si>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</si>
  <si>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</si>
  <si>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</si>
  <si>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</si>
  <si>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</si>
  <si>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</si>
  <si>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</si>
  <si>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</si>
  <si>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</si>
  <si>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</si>
  <si>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</si>
  <si>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</si>
  <si>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</si>
  <si>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</si>
  <si>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</si>
  <si>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</si>
  <si>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</si>
  <si>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</si>
  <si>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</si>
  <si>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</si>
  <si>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</si>
  <si>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</si>
  <si>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</si>
  <si>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</si>
  <si>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</si>
  <si>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</si>
  <si>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</si>
  <si>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</si>
  <si>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</si>
  <si>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</si>
  <si>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</si>
  <si>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</si>
  <si>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</si>
  <si>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Z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</si>
  <si>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</si>
  <si>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</si>
  <si>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</si>
  <si>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</si>
  <si>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</si>
  <si>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</si>
  <si>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</si>
  <si>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</si>
  <si>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</si>
  <si>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</si>
  <si>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</si>
  <si>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</si>
  <si>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</si>
  <si>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</si>
  <si>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—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</si>
  <si>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</si>
  <si>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</si>
  <si>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</si>
  <si>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</si>
  <si>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</si>
  <si>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</si>
  <si>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</si>
  <si>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</si>
  <si>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</si>
  <si>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</si>
  <si>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</si>
  <si>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</si>
  <si>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</si>
  <si>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</si>
  <si>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</si>
  <si>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</si>
  <si>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</si>
  <si>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</si>
  <si>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</si>
  <si>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</si>
  <si>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</si>
  <si>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</si>
  <si>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</si>
  <si>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</si>
  <si>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</si>
  <si>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</si>
  <si>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</si>
  <si>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</si>
  <si>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</si>
  <si>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</si>
  <si>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</si>
  <si>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</si>
  <si>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</si>
  <si>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</si>
  <si>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(2) Photon energies, in electron volts, of principal K-, L-, and M-shell emission lines.</t>
  </si>
  <si>
    <t>(1) Electron binding energies, in electron volts, for the elements in their natural forms.</t>
  </si>
  <si>
    <t>(3) Relative Intensities of K-, L-, and M-shell emission lines. An intensity of 100 is assigned to the strongest line in each shell for each element.</t>
  </si>
  <si>
    <t>K-L3</t>
  </si>
  <si>
    <t>K (1s)</t>
  </si>
  <si>
    <t>L1 (2s)</t>
  </si>
  <si>
    <t>L2 (2p1/2)</t>
  </si>
  <si>
    <t>L3 (2p3/2)</t>
  </si>
  <si>
    <t>M1 (3s)</t>
  </si>
  <si>
    <t>M2 (3p1/2)</t>
  </si>
  <si>
    <t>M3 (3p3/2)</t>
  </si>
  <si>
    <t>M4 (3d3/2)</t>
  </si>
  <si>
    <t>M5 (3d5/2)</t>
  </si>
  <si>
    <t>N1 (4s)</t>
  </si>
  <si>
    <t>N2 (4p1/2)</t>
  </si>
  <si>
    <t>N3 (4p3/2)</t>
  </si>
  <si>
    <t>N4 (4d3/2)</t>
  </si>
  <si>
    <t>N5 (4d5/2)</t>
  </si>
  <si>
    <t>N6 (4f5/2)</t>
  </si>
  <si>
    <t>N7 (4f7/2)</t>
  </si>
  <si>
    <t>O1 (5s)</t>
  </si>
  <si>
    <t>O2 (5p1/2)</t>
  </si>
  <si>
    <t>O3 (5p3/2)</t>
  </si>
  <si>
    <t>O4 (5d3/2)</t>
  </si>
  <si>
    <t>O5 (5d5/2)</t>
  </si>
  <si>
    <t>P1 (6s)</t>
  </si>
  <si>
    <t>P2 (6p1/2)</t>
  </si>
  <si>
    <t>P3 (6p3/2)</t>
  </si>
  <si>
    <t>K-L2</t>
  </si>
  <si>
    <t>K-M3</t>
  </si>
  <si>
    <t>L2-N4</t>
  </si>
  <si>
    <t>L3-M5</t>
  </si>
  <si>
    <t>L3-M4</t>
  </si>
  <si>
    <t>L2-M4</t>
  </si>
  <si>
    <t>L3-N5</t>
  </si>
  <si>
    <t>M5-N7</t>
  </si>
  <si>
    <t>K-N3</t>
  </si>
  <si>
    <t>K-M2</t>
  </si>
  <si>
    <t>L3-M1</t>
  </si>
  <si>
    <t>(4) Relative fluorescence yield for K- and L-shell ionisation events.</t>
  </si>
  <si>
    <t>K-shell</t>
  </si>
  <si>
    <t>L-shell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</si>
</sst>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theme="1"/>
      </top>
      <bottom/>
      <diagonal/>
    </border>
    <border diagonalUp="1">
      <left style="thin">
        <color indexed="64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4" fillId="0" borderId="1" xfId="0" applyFont="1" applyBorder="1"/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0" fontId="5" fillId="0" borderId="3" xfId="0" applyFont="1" applyBorder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2" borderId="4" xfId="0" applyNumberFormat="1" applyFont="1" applyFill="1" applyBorder="1"/>
    <xf numFmtId="2" fontId="4" fillId="0" borderId="4" xfId="0" applyNumberFormat="1" applyFont="1" applyBorder="1"/>
    <xf numFmtId="2" fontId="4" fillId="2" borderId="5" xfId="0" applyNumberFormat="1" applyFont="1" applyFill="1" applyBorder="1"/>
    <xf numFmtId="2" fontId="6" fillId="0" borderId="1" xfId="0" applyNumberFormat="1" applyFont="1" applyBorder="1"/>
    <xf numFmtId="0" fontId="4" fillId="0" borderId="6" xfId="0" applyFont="1" applyBorder="1"/>
    <xf numFmtId="164" fontId="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(1) Electron binding energies for the elements in their natural forms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4547847222222221"/>
          <c:w val="0.69418351600522299"/>
          <c:h val="0.7528182870370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'PES PROPERTIES'!$D$32</c:f>
              <c:strCache>
                <c:ptCount val="1"/>
                <c:pt idx="0">
                  <c:v>K (1s)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PROPERTIES'!$D$33:$D$124</c:f>
              <c:numCache>
                <c:formatCode>0.00</c:formatCode>
                <c:ptCount val="92"/>
                <c:pt idx="0">
                  <c:v>13.6</c:v>
                </c:pt>
                <c:pt idx="1">
                  <c:v>24.6</c:v>
                </c:pt>
                <c:pt idx="2">
                  <c:v>54.7</c:v>
                </c:pt>
                <c:pt idx="3">
                  <c:v>111.5</c:v>
                </c:pt>
                <c:pt idx="4">
                  <c:v>188</c:v>
                </c:pt>
                <c:pt idx="5">
                  <c:v>284.2</c:v>
                </c:pt>
                <c:pt idx="6">
                  <c:v>409.9</c:v>
                </c:pt>
                <c:pt idx="7">
                  <c:v>543.1</c:v>
                </c:pt>
                <c:pt idx="8">
                  <c:v>696.7</c:v>
                </c:pt>
                <c:pt idx="9">
                  <c:v>870.2</c:v>
                </c:pt>
                <c:pt idx="10">
                  <c:v>1070.8</c:v>
                </c:pt>
                <c:pt idx="11">
                  <c:v>1303</c:v>
                </c:pt>
                <c:pt idx="12">
                  <c:v>1559.6</c:v>
                </c:pt>
                <c:pt idx="13">
                  <c:v>1839</c:v>
                </c:pt>
                <c:pt idx="14">
                  <c:v>2145.5</c:v>
                </c:pt>
                <c:pt idx="15">
                  <c:v>2472</c:v>
                </c:pt>
                <c:pt idx="16">
                  <c:v>2822.4</c:v>
                </c:pt>
                <c:pt idx="17">
                  <c:v>3205.9</c:v>
                </c:pt>
                <c:pt idx="18">
                  <c:v>3608.4</c:v>
                </c:pt>
                <c:pt idx="19">
                  <c:v>4038.5</c:v>
                </c:pt>
                <c:pt idx="20">
                  <c:v>4492</c:v>
                </c:pt>
                <c:pt idx="21">
                  <c:v>4966</c:v>
                </c:pt>
                <c:pt idx="22">
                  <c:v>5465</c:v>
                </c:pt>
                <c:pt idx="23">
                  <c:v>5989</c:v>
                </c:pt>
                <c:pt idx="24">
                  <c:v>6539</c:v>
                </c:pt>
                <c:pt idx="25">
                  <c:v>7112</c:v>
                </c:pt>
                <c:pt idx="26">
                  <c:v>7709</c:v>
                </c:pt>
                <c:pt idx="27">
                  <c:v>8333</c:v>
                </c:pt>
                <c:pt idx="28">
                  <c:v>8979</c:v>
                </c:pt>
                <c:pt idx="29">
                  <c:v>9659</c:v>
                </c:pt>
                <c:pt idx="30">
                  <c:v>10367</c:v>
                </c:pt>
                <c:pt idx="31">
                  <c:v>11103</c:v>
                </c:pt>
                <c:pt idx="32">
                  <c:v>11867</c:v>
                </c:pt>
                <c:pt idx="33">
                  <c:v>12658</c:v>
                </c:pt>
                <c:pt idx="34">
                  <c:v>13474</c:v>
                </c:pt>
                <c:pt idx="35">
                  <c:v>14326</c:v>
                </c:pt>
                <c:pt idx="36">
                  <c:v>15200</c:v>
                </c:pt>
                <c:pt idx="37">
                  <c:v>16105</c:v>
                </c:pt>
                <c:pt idx="38">
                  <c:v>17038</c:v>
                </c:pt>
                <c:pt idx="39">
                  <c:v>17998</c:v>
                </c:pt>
                <c:pt idx="40">
                  <c:v>18986</c:v>
                </c:pt>
                <c:pt idx="41">
                  <c:v>20000</c:v>
                </c:pt>
                <c:pt idx="42">
                  <c:v>21044</c:v>
                </c:pt>
                <c:pt idx="43">
                  <c:v>22117</c:v>
                </c:pt>
                <c:pt idx="44">
                  <c:v>23220</c:v>
                </c:pt>
                <c:pt idx="45">
                  <c:v>24350</c:v>
                </c:pt>
                <c:pt idx="46">
                  <c:v>25514</c:v>
                </c:pt>
                <c:pt idx="47">
                  <c:v>26711</c:v>
                </c:pt>
                <c:pt idx="48">
                  <c:v>27940</c:v>
                </c:pt>
                <c:pt idx="49">
                  <c:v>29200</c:v>
                </c:pt>
                <c:pt idx="50">
                  <c:v>30491</c:v>
                </c:pt>
                <c:pt idx="51">
                  <c:v>31814</c:v>
                </c:pt>
                <c:pt idx="52">
                  <c:v>33169</c:v>
                </c:pt>
                <c:pt idx="53">
                  <c:v>34561</c:v>
                </c:pt>
                <c:pt idx="54">
                  <c:v>35985</c:v>
                </c:pt>
                <c:pt idx="55">
                  <c:v>37441</c:v>
                </c:pt>
                <c:pt idx="56">
                  <c:v>38925</c:v>
                </c:pt>
                <c:pt idx="57">
                  <c:v>40443</c:v>
                </c:pt>
                <c:pt idx="58">
                  <c:v>41991</c:v>
                </c:pt>
                <c:pt idx="59">
                  <c:v>43569</c:v>
                </c:pt>
                <c:pt idx="60">
                  <c:v>45184</c:v>
                </c:pt>
                <c:pt idx="61">
                  <c:v>46834</c:v>
                </c:pt>
                <c:pt idx="62">
                  <c:v>48519</c:v>
                </c:pt>
                <c:pt idx="63">
                  <c:v>50239</c:v>
                </c:pt>
                <c:pt idx="64">
                  <c:v>51996</c:v>
                </c:pt>
                <c:pt idx="65">
                  <c:v>53789</c:v>
                </c:pt>
                <c:pt idx="66">
                  <c:v>55618</c:v>
                </c:pt>
                <c:pt idx="67">
                  <c:v>57486</c:v>
                </c:pt>
                <c:pt idx="68">
                  <c:v>59390</c:v>
                </c:pt>
                <c:pt idx="69">
                  <c:v>61332</c:v>
                </c:pt>
                <c:pt idx="70">
                  <c:v>63314</c:v>
                </c:pt>
                <c:pt idx="71">
                  <c:v>65351</c:v>
                </c:pt>
                <c:pt idx="72">
                  <c:v>67416</c:v>
                </c:pt>
                <c:pt idx="73">
                  <c:v>69525</c:v>
                </c:pt>
                <c:pt idx="74">
                  <c:v>71676</c:v>
                </c:pt>
                <c:pt idx="75">
                  <c:v>73871</c:v>
                </c:pt>
                <c:pt idx="76">
                  <c:v>76111</c:v>
                </c:pt>
                <c:pt idx="77">
                  <c:v>78395</c:v>
                </c:pt>
                <c:pt idx="78">
                  <c:v>80725</c:v>
                </c:pt>
                <c:pt idx="79">
                  <c:v>83102</c:v>
                </c:pt>
                <c:pt idx="80">
                  <c:v>85530</c:v>
                </c:pt>
                <c:pt idx="81">
                  <c:v>88005</c:v>
                </c:pt>
                <c:pt idx="82">
                  <c:v>90524</c:v>
                </c:pt>
                <c:pt idx="83">
                  <c:v>93105</c:v>
                </c:pt>
                <c:pt idx="84">
                  <c:v>95730</c:v>
                </c:pt>
                <c:pt idx="85">
                  <c:v>98404</c:v>
                </c:pt>
                <c:pt idx="86">
                  <c:v>101137</c:v>
                </c:pt>
                <c:pt idx="87">
                  <c:v>103922</c:v>
                </c:pt>
                <c:pt idx="88">
                  <c:v>106755</c:v>
                </c:pt>
                <c:pt idx="89">
                  <c:v>109651</c:v>
                </c:pt>
                <c:pt idx="90">
                  <c:v>112601</c:v>
                </c:pt>
                <c:pt idx="91">
                  <c:v>115606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8-4299-857B-02FAC2645615}"/>
            </c:ext>
          </c:extLst>
        </c:ser>
        <c:ser>
          <c:idx val="1"/>
          <c:order val="1"/>
          <c:tx>
            <c:strRef>
              <c:f>'PES PROPERTIES'!$E$32</c:f>
              <c:strCache>
                <c:ptCount val="1"/>
                <c:pt idx="0">
                  <c:v>L1 (2s)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PROPERTIES'!$E$33:$E$124</c:f>
              <c:numCache>
                <c:formatCode>0.00</c:formatCode>
                <c:ptCount val="92"/>
                <c:pt idx="6">
                  <c:v>37.299999999999997</c:v>
                </c:pt>
                <c:pt idx="7">
                  <c:v>41.6</c:v>
                </c:pt>
                <c:pt idx="9">
                  <c:v>48.5</c:v>
                </c:pt>
                <c:pt idx="10">
                  <c:v>63.5</c:v>
                </c:pt>
                <c:pt idx="11">
                  <c:v>88.7</c:v>
                </c:pt>
                <c:pt idx="12">
                  <c:v>117.8</c:v>
                </c:pt>
                <c:pt idx="13">
                  <c:v>149.69999999999999</c:v>
                </c:pt>
                <c:pt idx="14">
                  <c:v>189</c:v>
                </c:pt>
                <c:pt idx="15">
                  <c:v>230.9</c:v>
                </c:pt>
                <c:pt idx="16">
                  <c:v>270</c:v>
                </c:pt>
                <c:pt idx="17">
                  <c:v>326.3</c:v>
                </c:pt>
                <c:pt idx="18">
                  <c:v>378.6</c:v>
                </c:pt>
                <c:pt idx="19">
                  <c:v>438.4</c:v>
                </c:pt>
                <c:pt idx="20">
                  <c:v>498</c:v>
                </c:pt>
                <c:pt idx="21">
                  <c:v>560.9</c:v>
                </c:pt>
                <c:pt idx="22">
                  <c:v>626.70000000000005</c:v>
                </c:pt>
                <c:pt idx="23">
                  <c:v>696</c:v>
                </c:pt>
                <c:pt idx="24">
                  <c:v>769.1</c:v>
                </c:pt>
                <c:pt idx="25">
                  <c:v>844.6</c:v>
                </c:pt>
                <c:pt idx="26">
                  <c:v>925.1</c:v>
                </c:pt>
                <c:pt idx="27">
                  <c:v>1008.6</c:v>
                </c:pt>
                <c:pt idx="28">
                  <c:v>1096.7</c:v>
                </c:pt>
                <c:pt idx="29">
                  <c:v>1196.2</c:v>
                </c:pt>
                <c:pt idx="30">
                  <c:v>1299</c:v>
                </c:pt>
                <c:pt idx="31">
                  <c:v>1414.6</c:v>
                </c:pt>
                <c:pt idx="32">
                  <c:v>1527</c:v>
                </c:pt>
                <c:pt idx="33">
                  <c:v>1652</c:v>
                </c:pt>
                <c:pt idx="34">
                  <c:v>1782</c:v>
                </c:pt>
                <c:pt idx="35">
                  <c:v>1921</c:v>
                </c:pt>
                <c:pt idx="36">
                  <c:v>2065</c:v>
                </c:pt>
                <c:pt idx="37">
                  <c:v>2216</c:v>
                </c:pt>
                <c:pt idx="38">
                  <c:v>2373</c:v>
                </c:pt>
                <c:pt idx="39">
                  <c:v>2532</c:v>
                </c:pt>
                <c:pt idx="40">
                  <c:v>2698</c:v>
                </c:pt>
                <c:pt idx="41">
                  <c:v>2866</c:v>
                </c:pt>
                <c:pt idx="42">
                  <c:v>3043</c:v>
                </c:pt>
                <c:pt idx="43">
                  <c:v>3224</c:v>
                </c:pt>
                <c:pt idx="44">
                  <c:v>3412</c:v>
                </c:pt>
                <c:pt idx="45">
                  <c:v>3604</c:v>
                </c:pt>
                <c:pt idx="46">
                  <c:v>3806</c:v>
                </c:pt>
                <c:pt idx="47">
                  <c:v>4018</c:v>
                </c:pt>
                <c:pt idx="48">
                  <c:v>4238</c:v>
                </c:pt>
                <c:pt idx="49">
                  <c:v>4465</c:v>
                </c:pt>
                <c:pt idx="50">
                  <c:v>4698</c:v>
                </c:pt>
                <c:pt idx="51">
                  <c:v>4939</c:v>
                </c:pt>
                <c:pt idx="52">
                  <c:v>5188</c:v>
                </c:pt>
                <c:pt idx="53">
                  <c:v>5453</c:v>
                </c:pt>
                <c:pt idx="54">
                  <c:v>5714</c:v>
                </c:pt>
                <c:pt idx="55">
                  <c:v>5989</c:v>
                </c:pt>
                <c:pt idx="56">
                  <c:v>6266</c:v>
                </c:pt>
                <c:pt idx="57">
                  <c:v>6549</c:v>
                </c:pt>
                <c:pt idx="58">
                  <c:v>6835</c:v>
                </c:pt>
                <c:pt idx="59">
                  <c:v>7126</c:v>
                </c:pt>
                <c:pt idx="60">
                  <c:v>7428</c:v>
                </c:pt>
                <c:pt idx="61">
                  <c:v>7737</c:v>
                </c:pt>
                <c:pt idx="62">
                  <c:v>8052</c:v>
                </c:pt>
                <c:pt idx="63">
                  <c:v>8376</c:v>
                </c:pt>
                <c:pt idx="64">
                  <c:v>8708</c:v>
                </c:pt>
                <c:pt idx="65">
                  <c:v>9046</c:v>
                </c:pt>
                <c:pt idx="66">
                  <c:v>9394</c:v>
                </c:pt>
                <c:pt idx="67">
                  <c:v>9751</c:v>
                </c:pt>
                <c:pt idx="68">
                  <c:v>10116</c:v>
                </c:pt>
                <c:pt idx="69">
                  <c:v>10486</c:v>
                </c:pt>
                <c:pt idx="70">
                  <c:v>10870</c:v>
                </c:pt>
                <c:pt idx="71">
                  <c:v>11271</c:v>
                </c:pt>
                <c:pt idx="72">
                  <c:v>11682</c:v>
                </c:pt>
                <c:pt idx="73">
                  <c:v>12100</c:v>
                </c:pt>
                <c:pt idx="74">
                  <c:v>12527</c:v>
                </c:pt>
                <c:pt idx="75">
                  <c:v>12968</c:v>
                </c:pt>
                <c:pt idx="76">
                  <c:v>13419</c:v>
                </c:pt>
                <c:pt idx="77">
                  <c:v>13880</c:v>
                </c:pt>
                <c:pt idx="78">
                  <c:v>14353</c:v>
                </c:pt>
                <c:pt idx="79">
                  <c:v>14839</c:v>
                </c:pt>
                <c:pt idx="80">
                  <c:v>15347</c:v>
                </c:pt>
                <c:pt idx="81">
                  <c:v>15861</c:v>
                </c:pt>
                <c:pt idx="82">
                  <c:v>16388</c:v>
                </c:pt>
                <c:pt idx="83">
                  <c:v>16939</c:v>
                </c:pt>
                <c:pt idx="84">
                  <c:v>17493</c:v>
                </c:pt>
                <c:pt idx="85">
                  <c:v>18049</c:v>
                </c:pt>
                <c:pt idx="86">
                  <c:v>18639</c:v>
                </c:pt>
                <c:pt idx="87">
                  <c:v>19237</c:v>
                </c:pt>
                <c:pt idx="88">
                  <c:v>19840</c:v>
                </c:pt>
                <c:pt idx="89">
                  <c:v>20472</c:v>
                </c:pt>
                <c:pt idx="90">
                  <c:v>21105</c:v>
                </c:pt>
                <c:pt idx="91">
                  <c:v>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8-4299-857B-02FAC2645615}"/>
            </c:ext>
          </c:extLst>
        </c:ser>
        <c:ser>
          <c:idx val="2"/>
          <c:order val="2"/>
          <c:tx>
            <c:strRef>
              <c:f>'PES PROPERTIES'!$F$32</c:f>
              <c:strCache>
                <c:ptCount val="1"/>
                <c:pt idx="0">
                  <c:v>L2 (2p1/2)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PROPERTIES'!$F$33:$F$124</c:f>
              <c:numCache>
                <c:formatCode>0.00</c:formatCode>
                <c:ptCount val="92"/>
                <c:pt idx="9">
                  <c:v>21.7</c:v>
                </c:pt>
                <c:pt idx="10">
                  <c:v>30.65</c:v>
                </c:pt>
                <c:pt idx="11">
                  <c:v>49.78</c:v>
                </c:pt>
                <c:pt idx="12">
                  <c:v>72.95</c:v>
                </c:pt>
                <c:pt idx="13">
                  <c:v>99.82</c:v>
                </c:pt>
                <c:pt idx="14">
                  <c:v>136</c:v>
                </c:pt>
                <c:pt idx="15">
                  <c:v>163.6</c:v>
                </c:pt>
                <c:pt idx="16">
                  <c:v>202</c:v>
                </c:pt>
                <c:pt idx="17">
                  <c:v>250.6</c:v>
                </c:pt>
                <c:pt idx="18">
                  <c:v>297.3</c:v>
                </c:pt>
                <c:pt idx="19">
                  <c:v>349.7</c:v>
                </c:pt>
                <c:pt idx="20">
                  <c:v>403.6</c:v>
                </c:pt>
                <c:pt idx="21">
                  <c:v>460.2</c:v>
                </c:pt>
                <c:pt idx="22">
                  <c:v>519.79999999999995</c:v>
                </c:pt>
                <c:pt idx="23">
                  <c:v>583.79999999999995</c:v>
                </c:pt>
                <c:pt idx="24">
                  <c:v>649.9</c:v>
                </c:pt>
                <c:pt idx="25">
                  <c:v>719.9</c:v>
                </c:pt>
                <c:pt idx="26">
                  <c:v>793.2</c:v>
                </c:pt>
                <c:pt idx="27">
                  <c:v>870</c:v>
                </c:pt>
                <c:pt idx="28">
                  <c:v>952.3</c:v>
                </c:pt>
                <c:pt idx="29">
                  <c:v>1044.9000000000001</c:v>
                </c:pt>
                <c:pt idx="30">
                  <c:v>1143.2</c:v>
                </c:pt>
                <c:pt idx="31">
                  <c:v>1248.0999999999999</c:v>
                </c:pt>
                <c:pt idx="32">
                  <c:v>1359.1</c:v>
                </c:pt>
                <c:pt idx="33">
                  <c:v>1474.3</c:v>
                </c:pt>
                <c:pt idx="34">
                  <c:v>1596</c:v>
                </c:pt>
                <c:pt idx="35">
                  <c:v>1730.9</c:v>
                </c:pt>
                <c:pt idx="36">
                  <c:v>1864</c:v>
                </c:pt>
                <c:pt idx="37">
                  <c:v>2007</c:v>
                </c:pt>
                <c:pt idx="38">
                  <c:v>2156</c:v>
                </c:pt>
                <c:pt idx="39">
                  <c:v>2307</c:v>
                </c:pt>
                <c:pt idx="40">
                  <c:v>2465</c:v>
                </c:pt>
                <c:pt idx="41">
                  <c:v>2625</c:v>
                </c:pt>
                <c:pt idx="42">
                  <c:v>2793</c:v>
                </c:pt>
                <c:pt idx="43">
                  <c:v>2967</c:v>
                </c:pt>
                <c:pt idx="44">
                  <c:v>3146</c:v>
                </c:pt>
                <c:pt idx="45">
                  <c:v>3330</c:v>
                </c:pt>
                <c:pt idx="46">
                  <c:v>3524</c:v>
                </c:pt>
                <c:pt idx="47">
                  <c:v>3727</c:v>
                </c:pt>
                <c:pt idx="48">
                  <c:v>3938</c:v>
                </c:pt>
                <c:pt idx="49">
                  <c:v>4156</c:v>
                </c:pt>
                <c:pt idx="50">
                  <c:v>4380</c:v>
                </c:pt>
                <c:pt idx="51">
                  <c:v>4612</c:v>
                </c:pt>
                <c:pt idx="52">
                  <c:v>4852</c:v>
                </c:pt>
                <c:pt idx="53">
                  <c:v>5107</c:v>
                </c:pt>
                <c:pt idx="54">
                  <c:v>5359</c:v>
                </c:pt>
                <c:pt idx="55">
                  <c:v>5624</c:v>
                </c:pt>
                <c:pt idx="56">
                  <c:v>5891</c:v>
                </c:pt>
                <c:pt idx="57">
                  <c:v>6164</c:v>
                </c:pt>
                <c:pt idx="58">
                  <c:v>6440</c:v>
                </c:pt>
                <c:pt idx="59">
                  <c:v>6722</c:v>
                </c:pt>
                <c:pt idx="60">
                  <c:v>7013</c:v>
                </c:pt>
                <c:pt idx="61">
                  <c:v>7312</c:v>
                </c:pt>
                <c:pt idx="62">
                  <c:v>7617</c:v>
                </c:pt>
                <c:pt idx="63">
                  <c:v>7930</c:v>
                </c:pt>
                <c:pt idx="64">
                  <c:v>8252</c:v>
                </c:pt>
                <c:pt idx="65">
                  <c:v>8581</c:v>
                </c:pt>
                <c:pt idx="66">
                  <c:v>8918</c:v>
                </c:pt>
                <c:pt idx="67">
                  <c:v>9264</c:v>
                </c:pt>
                <c:pt idx="68">
                  <c:v>9617</c:v>
                </c:pt>
                <c:pt idx="69">
                  <c:v>9978</c:v>
                </c:pt>
                <c:pt idx="70">
                  <c:v>10349</c:v>
                </c:pt>
                <c:pt idx="71">
                  <c:v>10739</c:v>
                </c:pt>
                <c:pt idx="72">
                  <c:v>11136</c:v>
                </c:pt>
                <c:pt idx="73">
                  <c:v>11544</c:v>
                </c:pt>
                <c:pt idx="74">
                  <c:v>11959</c:v>
                </c:pt>
                <c:pt idx="75">
                  <c:v>12385</c:v>
                </c:pt>
                <c:pt idx="76">
                  <c:v>12824</c:v>
                </c:pt>
                <c:pt idx="77">
                  <c:v>13273</c:v>
                </c:pt>
                <c:pt idx="78">
                  <c:v>13734</c:v>
                </c:pt>
                <c:pt idx="79">
                  <c:v>14209</c:v>
                </c:pt>
                <c:pt idx="80">
                  <c:v>14698</c:v>
                </c:pt>
                <c:pt idx="81">
                  <c:v>15200</c:v>
                </c:pt>
                <c:pt idx="82">
                  <c:v>15711</c:v>
                </c:pt>
                <c:pt idx="83">
                  <c:v>16244</c:v>
                </c:pt>
                <c:pt idx="84">
                  <c:v>16785</c:v>
                </c:pt>
                <c:pt idx="85">
                  <c:v>17337</c:v>
                </c:pt>
                <c:pt idx="86">
                  <c:v>17907</c:v>
                </c:pt>
                <c:pt idx="87">
                  <c:v>18484</c:v>
                </c:pt>
                <c:pt idx="88">
                  <c:v>19083</c:v>
                </c:pt>
                <c:pt idx="89">
                  <c:v>19693</c:v>
                </c:pt>
                <c:pt idx="90">
                  <c:v>20314</c:v>
                </c:pt>
                <c:pt idx="91">
                  <c:v>20948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8-4299-857B-02FAC2645615}"/>
            </c:ext>
          </c:extLst>
        </c:ser>
        <c:ser>
          <c:idx val="3"/>
          <c:order val="3"/>
          <c:tx>
            <c:strRef>
              <c:f>'PES PROPERTIES'!$G$32</c:f>
              <c:strCache>
                <c:ptCount val="1"/>
                <c:pt idx="0">
                  <c:v>L3 (2p3/2)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PROPERTIES'!$G$33:$G$124</c:f>
              <c:numCache>
                <c:formatCode>0.00</c:formatCode>
                <c:ptCount val="92"/>
                <c:pt idx="9">
                  <c:v>21.6</c:v>
                </c:pt>
                <c:pt idx="10">
                  <c:v>30.81</c:v>
                </c:pt>
                <c:pt idx="11">
                  <c:v>49.5</c:v>
                </c:pt>
                <c:pt idx="12">
                  <c:v>72.55</c:v>
                </c:pt>
                <c:pt idx="13">
                  <c:v>99.42</c:v>
                </c:pt>
                <c:pt idx="14">
                  <c:v>135</c:v>
                </c:pt>
                <c:pt idx="15">
                  <c:v>162.5</c:v>
                </c:pt>
                <c:pt idx="16">
                  <c:v>200</c:v>
                </c:pt>
                <c:pt idx="17">
                  <c:v>248.4</c:v>
                </c:pt>
                <c:pt idx="18">
                  <c:v>294.60000000000002</c:v>
                </c:pt>
                <c:pt idx="19">
                  <c:v>346.2</c:v>
                </c:pt>
                <c:pt idx="20">
                  <c:v>398.7</c:v>
                </c:pt>
                <c:pt idx="21">
                  <c:v>453.8</c:v>
                </c:pt>
                <c:pt idx="22">
                  <c:v>512.1</c:v>
                </c:pt>
                <c:pt idx="23">
                  <c:v>574.1</c:v>
                </c:pt>
                <c:pt idx="24">
                  <c:v>638.70000000000005</c:v>
                </c:pt>
                <c:pt idx="25">
                  <c:v>706.8</c:v>
                </c:pt>
                <c:pt idx="26">
                  <c:v>778.1</c:v>
                </c:pt>
                <c:pt idx="27">
                  <c:v>852.7</c:v>
                </c:pt>
                <c:pt idx="28">
                  <c:v>932.7</c:v>
                </c:pt>
                <c:pt idx="29">
                  <c:v>1021.8</c:v>
                </c:pt>
                <c:pt idx="30">
                  <c:v>1116.4000000000001</c:v>
                </c:pt>
                <c:pt idx="31">
                  <c:v>1217</c:v>
                </c:pt>
                <c:pt idx="32">
                  <c:v>1323.6</c:v>
                </c:pt>
                <c:pt idx="33">
                  <c:v>1433.9</c:v>
                </c:pt>
                <c:pt idx="34">
                  <c:v>1550</c:v>
                </c:pt>
                <c:pt idx="35">
                  <c:v>1678.4</c:v>
                </c:pt>
                <c:pt idx="36">
                  <c:v>1804</c:v>
                </c:pt>
                <c:pt idx="37">
                  <c:v>1940</c:v>
                </c:pt>
                <c:pt idx="38">
                  <c:v>2080</c:v>
                </c:pt>
                <c:pt idx="39">
                  <c:v>2223</c:v>
                </c:pt>
                <c:pt idx="40">
                  <c:v>2371</c:v>
                </c:pt>
                <c:pt idx="41">
                  <c:v>2520</c:v>
                </c:pt>
                <c:pt idx="42">
                  <c:v>2677</c:v>
                </c:pt>
                <c:pt idx="43">
                  <c:v>2838</c:v>
                </c:pt>
                <c:pt idx="44">
                  <c:v>3004</c:v>
                </c:pt>
                <c:pt idx="45">
                  <c:v>3173</c:v>
                </c:pt>
                <c:pt idx="46">
                  <c:v>3351</c:v>
                </c:pt>
                <c:pt idx="47">
                  <c:v>3538</c:v>
                </c:pt>
                <c:pt idx="48">
                  <c:v>3730</c:v>
                </c:pt>
                <c:pt idx="49">
                  <c:v>3929</c:v>
                </c:pt>
                <c:pt idx="50">
                  <c:v>4132</c:v>
                </c:pt>
                <c:pt idx="51">
                  <c:v>4341</c:v>
                </c:pt>
                <c:pt idx="52">
                  <c:v>4557</c:v>
                </c:pt>
                <c:pt idx="53">
                  <c:v>4786</c:v>
                </c:pt>
                <c:pt idx="54">
                  <c:v>5012</c:v>
                </c:pt>
                <c:pt idx="55">
                  <c:v>5247</c:v>
                </c:pt>
                <c:pt idx="56">
                  <c:v>5483</c:v>
                </c:pt>
                <c:pt idx="57">
                  <c:v>5723</c:v>
                </c:pt>
                <c:pt idx="58">
                  <c:v>5964</c:v>
                </c:pt>
                <c:pt idx="59">
                  <c:v>6208</c:v>
                </c:pt>
                <c:pt idx="60">
                  <c:v>6459</c:v>
                </c:pt>
                <c:pt idx="61">
                  <c:v>6716</c:v>
                </c:pt>
                <c:pt idx="62">
                  <c:v>6977</c:v>
                </c:pt>
                <c:pt idx="63">
                  <c:v>7243</c:v>
                </c:pt>
                <c:pt idx="64">
                  <c:v>7514</c:v>
                </c:pt>
                <c:pt idx="65">
                  <c:v>7790</c:v>
                </c:pt>
                <c:pt idx="66">
                  <c:v>8071</c:v>
                </c:pt>
                <c:pt idx="67">
                  <c:v>8358</c:v>
                </c:pt>
                <c:pt idx="68">
                  <c:v>8648</c:v>
                </c:pt>
                <c:pt idx="69">
                  <c:v>8944</c:v>
                </c:pt>
                <c:pt idx="70">
                  <c:v>9244</c:v>
                </c:pt>
                <c:pt idx="71">
                  <c:v>9561</c:v>
                </c:pt>
                <c:pt idx="72">
                  <c:v>9881</c:v>
                </c:pt>
                <c:pt idx="73">
                  <c:v>10207</c:v>
                </c:pt>
                <c:pt idx="74">
                  <c:v>10535</c:v>
                </c:pt>
                <c:pt idx="75">
                  <c:v>10871</c:v>
                </c:pt>
                <c:pt idx="76">
                  <c:v>11215</c:v>
                </c:pt>
                <c:pt idx="77">
                  <c:v>11564</c:v>
                </c:pt>
                <c:pt idx="78">
                  <c:v>11919</c:v>
                </c:pt>
                <c:pt idx="79">
                  <c:v>12284</c:v>
                </c:pt>
                <c:pt idx="80">
                  <c:v>12658</c:v>
                </c:pt>
                <c:pt idx="81">
                  <c:v>13035</c:v>
                </c:pt>
                <c:pt idx="82">
                  <c:v>13419</c:v>
                </c:pt>
                <c:pt idx="83">
                  <c:v>13814</c:v>
                </c:pt>
                <c:pt idx="84">
                  <c:v>14214</c:v>
                </c:pt>
                <c:pt idx="85">
                  <c:v>14619</c:v>
                </c:pt>
                <c:pt idx="86">
                  <c:v>15031</c:v>
                </c:pt>
                <c:pt idx="87">
                  <c:v>15444</c:v>
                </c:pt>
                <c:pt idx="88">
                  <c:v>15871</c:v>
                </c:pt>
                <c:pt idx="89">
                  <c:v>16300</c:v>
                </c:pt>
                <c:pt idx="90">
                  <c:v>16733</c:v>
                </c:pt>
                <c:pt idx="91">
                  <c:v>17166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8-4299-857B-02FAC2645615}"/>
            </c:ext>
          </c:extLst>
        </c:ser>
        <c:ser>
          <c:idx val="4"/>
          <c:order val="4"/>
          <c:tx>
            <c:strRef>
              <c:f>'PES PROPERTIES'!$H$32</c:f>
              <c:strCache>
                <c:ptCount val="1"/>
                <c:pt idx="0">
                  <c:v>M1 (3s)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PROPERTIES'!$H$33:$H$124</c:f>
              <c:numCache>
                <c:formatCode>0.00</c:formatCode>
                <c:ptCount val="92"/>
                <c:pt idx="17">
                  <c:v>29.3</c:v>
                </c:pt>
                <c:pt idx="18">
                  <c:v>34.799999999999997</c:v>
                </c:pt>
                <c:pt idx="19">
                  <c:v>44.3</c:v>
                </c:pt>
                <c:pt idx="20">
                  <c:v>51.1</c:v>
                </c:pt>
                <c:pt idx="21">
                  <c:v>58.7</c:v>
                </c:pt>
                <c:pt idx="22">
                  <c:v>66.3</c:v>
                </c:pt>
                <c:pt idx="23">
                  <c:v>74.099999999999994</c:v>
                </c:pt>
                <c:pt idx="24">
                  <c:v>82.3</c:v>
                </c:pt>
                <c:pt idx="25">
                  <c:v>91.3</c:v>
                </c:pt>
                <c:pt idx="26">
                  <c:v>101</c:v>
                </c:pt>
                <c:pt idx="27">
                  <c:v>110.8</c:v>
                </c:pt>
                <c:pt idx="28">
                  <c:v>122.5</c:v>
                </c:pt>
                <c:pt idx="29">
                  <c:v>139.80000000000001</c:v>
                </c:pt>
                <c:pt idx="30">
                  <c:v>159.5</c:v>
                </c:pt>
                <c:pt idx="31">
                  <c:v>180.1</c:v>
                </c:pt>
                <c:pt idx="32">
                  <c:v>204.7</c:v>
                </c:pt>
                <c:pt idx="33">
                  <c:v>229.6</c:v>
                </c:pt>
                <c:pt idx="34">
                  <c:v>257</c:v>
                </c:pt>
                <c:pt idx="35">
                  <c:v>292.8</c:v>
                </c:pt>
                <c:pt idx="36">
                  <c:v>326.7</c:v>
                </c:pt>
                <c:pt idx="37">
                  <c:v>358.7</c:v>
                </c:pt>
                <c:pt idx="38">
                  <c:v>392</c:v>
                </c:pt>
                <c:pt idx="39">
                  <c:v>430.3</c:v>
                </c:pt>
                <c:pt idx="40">
                  <c:v>466.6</c:v>
                </c:pt>
                <c:pt idx="41">
                  <c:v>506.3</c:v>
                </c:pt>
                <c:pt idx="42">
                  <c:v>544</c:v>
                </c:pt>
                <c:pt idx="43">
                  <c:v>586.1</c:v>
                </c:pt>
                <c:pt idx="44">
                  <c:v>628.1</c:v>
                </c:pt>
                <c:pt idx="45">
                  <c:v>671.6</c:v>
                </c:pt>
                <c:pt idx="46">
                  <c:v>719</c:v>
                </c:pt>
                <c:pt idx="47">
                  <c:v>772</c:v>
                </c:pt>
                <c:pt idx="48">
                  <c:v>827.2</c:v>
                </c:pt>
                <c:pt idx="49">
                  <c:v>884.7</c:v>
                </c:pt>
                <c:pt idx="50">
                  <c:v>946</c:v>
                </c:pt>
                <c:pt idx="51">
                  <c:v>1006</c:v>
                </c:pt>
                <c:pt idx="52">
                  <c:v>1072</c:v>
                </c:pt>
                <c:pt idx="53">
                  <c:v>1148.7</c:v>
                </c:pt>
                <c:pt idx="54">
                  <c:v>1211</c:v>
                </c:pt>
                <c:pt idx="55">
                  <c:v>1293</c:v>
                </c:pt>
                <c:pt idx="56">
                  <c:v>1362</c:v>
                </c:pt>
                <c:pt idx="57">
                  <c:v>1436</c:v>
                </c:pt>
                <c:pt idx="58">
                  <c:v>1511</c:v>
                </c:pt>
                <c:pt idx="59">
                  <c:v>1575</c:v>
                </c:pt>
                <c:pt idx="61">
                  <c:v>1723</c:v>
                </c:pt>
                <c:pt idx="62">
                  <c:v>1800</c:v>
                </c:pt>
                <c:pt idx="63">
                  <c:v>1881</c:v>
                </c:pt>
                <c:pt idx="64">
                  <c:v>1968</c:v>
                </c:pt>
                <c:pt idx="65">
                  <c:v>2047</c:v>
                </c:pt>
                <c:pt idx="66">
                  <c:v>2128</c:v>
                </c:pt>
                <c:pt idx="67">
                  <c:v>2207</c:v>
                </c:pt>
                <c:pt idx="68">
                  <c:v>2307</c:v>
                </c:pt>
                <c:pt idx="69">
                  <c:v>2398</c:v>
                </c:pt>
                <c:pt idx="70">
                  <c:v>2491</c:v>
                </c:pt>
                <c:pt idx="71">
                  <c:v>2601</c:v>
                </c:pt>
                <c:pt idx="72">
                  <c:v>2708</c:v>
                </c:pt>
                <c:pt idx="73">
                  <c:v>2820</c:v>
                </c:pt>
                <c:pt idx="74">
                  <c:v>2932</c:v>
                </c:pt>
                <c:pt idx="75">
                  <c:v>3049</c:v>
                </c:pt>
                <c:pt idx="76">
                  <c:v>3174</c:v>
                </c:pt>
                <c:pt idx="77">
                  <c:v>3296</c:v>
                </c:pt>
                <c:pt idx="78">
                  <c:v>3425</c:v>
                </c:pt>
                <c:pt idx="79">
                  <c:v>3562</c:v>
                </c:pt>
                <c:pt idx="80">
                  <c:v>3704</c:v>
                </c:pt>
                <c:pt idx="81">
                  <c:v>3851</c:v>
                </c:pt>
                <c:pt idx="82">
                  <c:v>3999</c:v>
                </c:pt>
                <c:pt idx="83">
                  <c:v>4149</c:v>
                </c:pt>
                <c:pt idx="84">
                  <c:v>4317</c:v>
                </c:pt>
                <c:pt idx="85">
                  <c:v>4482</c:v>
                </c:pt>
                <c:pt idx="86">
                  <c:v>4652</c:v>
                </c:pt>
                <c:pt idx="87">
                  <c:v>4822</c:v>
                </c:pt>
                <c:pt idx="88">
                  <c:v>5002</c:v>
                </c:pt>
                <c:pt idx="89">
                  <c:v>5182</c:v>
                </c:pt>
                <c:pt idx="90">
                  <c:v>5367</c:v>
                </c:pt>
                <c:pt idx="91">
                  <c:v>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8-4299-857B-02FAC2645615}"/>
            </c:ext>
          </c:extLst>
        </c:ser>
        <c:ser>
          <c:idx val="5"/>
          <c:order val="5"/>
          <c:tx>
            <c:strRef>
              <c:f>'PES PROPERTIES'!$I$32</c:f>
              <c:strCache>
                <c:ptCount val="1"/>
                <c:pt idx="0">
                  <c:v>M2 (3p1/2)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PROPERTIES'!$I$33:$I$124</c:f>
              <c:numCache>
                <c:formatCode>0.00</c:formatCode>
                <c:ptCount val="92"/>
                <c:pt idx="17">
                  <c:v>15.9</c:v>
                </c:pt>
                <c:pt idx="18">
                  <c:v>18.3</c:v>
                </c:pt>
                <c:pt idx="19">
                  <c:v>25.4</c:v>
                </c:pt>
                <c:pt idx="20">
                  <c:v>28.3</c:v>
                </c:pt>
                <c:pt idx="21">
                  <c:v>32.6</c:v>
                </c:pt>
                <c:pt idx="22">
                  <c:v>37.200000000000003</c:v>
                </c:pt>
                <c:pt idx="23">
                  <c:v>42.2</c:v>
                </c:pt>
                <c:pt idx="24">
                  <c:v>47.2</c:v>
                </c:pt>
                <c:pt idx="25">
                  <c:v>52.7</c:v>
                </c:pt>
                <c:pt idx="26">
                  <c:v>58.9</c:v>
                </c:pt>
                <c:pt idx="27">
                  <c:v>68</c:v>
                </c:pt>
                <c:pt idx="28">
                  <c:v>77.3</c:v>
                </c:pt>
                <c:pt idx="29">
                  <c:v>91.4</c:v>
                </c:pt>
                <c:pt idx="30">
                  <c:v>103.5</c:v>
                </c:pt>
                <c:pt idx="31">
                  <c:v>124.9</c:v>
                </c:pt>
                <c:pt idx="32">
                  <c:v>146.19999999999999</c:v>
                </c:pt>
                <c:pt idx="33">
                  <c:v>166.5</c:v>
                </c:pt>
                <c:pt idx="34">
                  <c:v>189</c:v>
                </c:pt>
                <c:pt idx="35">
                  <c:v>222.2</c:v>
                </c:pt>
                <c:pt idx="36">
                  <c:v>248.7</c:v>
                </c:pt>
                <c:pt idx="37">
                  <c:v>280.3</c:v>
                </c:pt>
                <c:pt idx="38">
                  <c:v>310.60000000000002</c:v>
                </c:pt>
                <c:pt idx="39">
                  <c:v>343.5</c:v>
                </c:pt>
                <c:pt idx="40">
                  <c:v>376.1</c:v>
                </c:pt>
                <c:pt idx="41">
                  <c:v>411.6</c:v>
                </c:pt>
                <c:pt idx="42">
                  <c:v>447.6</c:v>
                </c:pt>
                <c:pt idx="43">
                  <c:v>483.5</c:v>
                </c:pt>
                <c:pt idx="44">
                  <c:v>521.29999999999995</c:v>
                </c:pt>
                <c:pt idx="45">
                  <c:v>559.9</c:v>
                </c:pt>
                <c:pt idx="46">
                  <c:v>603.79999999999995</c:v>
                </c:pt>
                <c:pt idx="47">
                  <c:v>652.6</c:v>
                </c:pt>
                <c:pt idx="48">
                  <c:v>703.2</c:v>
                </c:pt>
                <c:pt idx="49">
                  <c:v>756.5</c:v>
                </c:pt>
                <c:pt idx="50">
                  <c:v>812.7</c:v>
                </c:pt>
                <c:pt idx="51">
                  <c:v>870.8</c:v>
                </c:pt>
                <c:pt idx="52">
                  <c:v>931</c:v>
                </c:pt>
                <c:pt idx="53">
                  <c:v>1002.1</c:v>
                </c:pt>
                <c:pt idx="54">
                  <c:v>1071</c:v>
                </c:pt>
                <c:pt idx="55">
                  <c:v>1137</c:v>
                </c:pt>
                <c:pt idx="56">
                  <c:v>1209</c:v>
                </c:pt>
                <c:pt idx="57">
                  <c:v>1274</c:v>
                </c:pt>
                <c:pt idx="58">
                  <c:v>1337</c:v>
                </c:pt>
                <c:pt idx="59">
                  <c:v>1403</c:v>
                </c:pt>
                <c:pt idx="60">
                  <c:v>1471</c:v>
                </c:pt>
                <c:pt idx="61">
                  <c:v>1541</c:v>
                </c:pt>
                <c:pt idx="62">
                  <c:v>1614</c:v>
                </c:pt>
                <c:pt idx="63">
                  <c:v>1688</c:v>
                </c:pt>
                <c:pt idx="64">
                  <c:v>1768</c:v>
                </c:pt>
                <c:pt idx="65">
                  <c:v>1842</c:v>
                </c:pt>
                <c:pt idx="66">
                  <c:v>1923</c:v>
                </c:pt>
                <c:pt idx="67">
                  <c:v>2006</c:v>
                </c:pt>
                <c:pt idx="68">
                  <c:v>2090</c:v>
                </c:pt>
                <c:pt idx="69">
                  <c:v>2173</c:v>
                </c:pt>
                <c:pt idx="70">
                  <c:v>2264</c:v>
                </c:pt>
                <c:pt idx="71">
                  <c:v>2365</c:v>
                </c:pt>
                <c:pt idx="72">
                  <c:v>2469</c:v>
                </c:pt>
                <c:pt idx="73">
                  <c:v>2575</c:v>
                </c:pt>
                <c:pt idx="74">
                  <c:v>2682</c:v>
                </c:pt>
                <c:pt idx="75">
                  <c:v>2792</c:v>
                </c:pt>
                <c:pt idx="76">
                  <c:v>2909</c:v>
                </c:pt>
                <c:pt idx="77">
                  <c:v>3027</c:v>
                </c:pt>
                <c:pt idx="78">
                  <c:v>3148</c:v>
                </c:pt>
                <c:pt idx="79">
                  <c:v>3279</c:v>
                </c:pt>
                <c:pt idx="80">
                  <c:v>3416</c:v>
                </c:pt>
                <c:pt idx="81">
                  <c:v>3554</c:v>
                </c:pt>
                <c:pt idx="82">
                  <c:v>3696</c:v>
                </c:pt>
                <c:pt idx="83">
                  <c:v>3854</c:v>
                </c:pt>
                <c:pt idx="84">
                  <c:v>4008</c:v>
                </c:pt>
                <c:pt idx="85">
                  <c:v>4159</c:v>
                </c:pt>
                <c:pt idx="86">
                  <c:v>4327</c:v>
                </c:pt>
                <c:pt idx="87">
                  <c:v>4490</c:v>
                </c:pt>
                <c:pt idx="88">
                  <c:v>4656</c:v>
                </c:pt>
                <c:pt idx="89">
                  <c:v>4830</c:v>
                </c:pt>
                <c:pt idx="90">
                  <c:v>5001</c:v>
                </c:pt>
                <c:pt idx="91">
                  <c:v>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8-4299-857B-02FAC2645615}"/>
            </c:ext>
          </c:extLst>
        </c:ser>
        <c:ser>
          <c:idx val="6"/>
          <c:order val="6"/>
          <c:tx>
            <c:strRef>
              <c:f>'PES PROPERTIES'!$J$32</c:f>
              <c:strCache>
                <c:ptCount val="1"/>
                <c:pt idx="0">
                  <c:v>M3 (3p3/2)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PROPERTIES'!$J$33:$J$124</c:f>
              <c:numCache>
                <c:formatCode>0.00</c:formatCode>
                <c:ptCount val="92"/>
                <c:pt idx="17">
                  <c:v>15.7</c:v>
                </c:pt>
                <c:pt idx="18">
                  <c:v>18.3</c:v>
                </c:pt>
                <c:pt idx="19">
                  <c:v>25.4</c:v>
                </c:pt>
                <c:pt idx="20">
                  <c:v>28.3</c:v>
                </c:pt>
                <c:pt idx="21">
                  <c:v>32.6</c:v>
                </c:pt>
                <c:pt idx="22">
                  <c:v>37.200000000000003</c:v>
                </c:pt>
                <c:pt idx="23">
                  <c:v>42.2</c:v>
                </c:pt>
                <c:pt idx="24">
                  <c:v>47.2</c:v>
                </c:pt>
                <c:pt idx="25">
                  <c:v>52.7</c:v>
                </c:pt>
                <c:pt idx="26">
                  <c:v>59.9</c:v>
                </c:pt>
                <c:pt idx="27">
                  <c:v>66.2</c:v>
                </c:pt>
                <c:pt idx="28">
                  <c:v>75.099999999999994</c:v>
                </c:pt>
                <c:pt idx="29">
                  <c:v>88.6</c:v>
                </c:pt>
                <c:pt idx="30">
                  <c:v>100</c:v>
                </c:pt>
                <c:pt idx="31">
                  <c:v>120.8</c:v>
                </c:pt>
                <c:pt idx="32">
                  <c:v>141.19999999999999</c:v>
                </c:pt>
                <c:pt idx="33">
                  <c:v>160.69999999999999</c:v>
                </c:pt>
                <c:pt idx="34">
                  <c:v>182</c:v>
                </c:pt>
                <c:pt idx="35">
                  <c:v>214.4</c:v>
                </c:pt>
                <c:pt idx="36">
                  <c:v>239.1</c:v>
                </c:pt>
                <c:pt idx="37">
                  <c:v>270</c:v>
                </c:pt>
                <c:pt idx="38">
                  <c:v>298.8</c:v>
                </c:pt>
                <c:pt idx="39">
                  <c:v>329.8</c:v>
                </c:pt>
                <c:pt idx="40">
                  <c:v>360.6</c:v>
                </c:pt>
                <c:pt idx="41">
                  <c:v>394</c:v>
                </c:pt>
                <c:pt idx="42">
                  <c:v>417.7</c:v>
                </c:pt>
                <c:pt idx="43">
                  <c:v>461.4</c:v>
                </c:pt>
                <c:pt idx="44">
                  <c:v>496.5</c:v>
                </c:pt>
                <c:pt idx="45">
                  <c:v>532.29999999999995</c:v>
                </c:pt>
                <c:pt idx="46">
                  <c:v>573</c:v>
                </c:pt>
                <c:pt idx="47">
                  <c:v>618.4</c:v>
                </c:pt>
                <c:pt idx="48">
                  <c:v>665.3</c:v>
                </c:pt>
                <c:pt idx="49">
                  <c:v>714.6</c:v>
                </c:pt>
                <c:pt idx="50">
                  <c:v>766.4</c:v>
                </c:pt>
                <c:pt idx="51">
                  <c:v>820</c:v>
                </c:pt>
                <c:pt idx="52">
                  <c:v>875</c:v>
                </c:pt>
                <c:pt idx="53">
                  <c:v>940.6</c:v>
                </c:pt>
                <c:pt idx="54">
                  <c:v>1003</c:v>
                </c:pt>
                <c:pt idx="55">
                  <c:v>1063</c:v>
                </c:pt>
                <c:pt idx="56">
                  <c:v>1128</c:v>
                </c:pt>
                <c:pt idx="57">
                  <c:v>1187</c:v>
                </c:pt>
                <c:pt idx="58">
                  <c:v>1242</c:v>
                </c:pt>
                <c:pt idx="59">
                  <c:v>1297</c:v>
                </c:pt>
                <c:pt idx="60">
                  <c:v>1357</c:v>
                </c:pt>
                <c:pt idx="61">
                  <c:v>1420</c:v>
                </c:pt>
                <c:pt idx="62">
                  <c:v>1481</c:v>
                </c:pt>
                <c:pt idx="63">
                  <c:v>1544</c:v>
                </c:pt>
                <c:pt idx="64">
                  <c:v>1611</c:v>
                </c:pt>
                <c:pt idx="65">
                  <c:v>1676</c:v>
                </c:pt>
                <c:pt idx="66">
                  <c:v>1741</c:v>
                </c:pt>
                <c:pt idx="67">
                  <c:v>1812</c:v>
                </c:pt>
                <c:pt idx="68">
                  <c:v>1885</c:v>
                </c:pt>
                <c:pt idx="69">
                  <c:v>1950</c:v>
                </c:pt>
                <c:pt idx="70">
                  <c:v>2024</c:v>
                </c:pt>
                <c:pt idx="71">
                  <c:v>2108</c:v>
                </c:pt>
                <c:pt idx="72">
                  <c:v>2194</c:v>
                </c:pt>
                <c:pt idx="73">
                  <c:v>2281</c:v>
                </c:pt>
                <c:pt idx="74">
                  <c:v>2367</c:v>
                </c:pt>
                <c:pt idx="75">
                  <c:v>2457</c:v>
                </c:pt>
                <c:pt idx="76">
                  <c:v>2551</c:v>
                </c:pt>
                <c:pt idx="77">
                  <c:v>2645</c:v>
                </c:pt>
                <c:pt idx="78">
                  <c:v>2743</c:v>
                </c:pt>
                <c:pt idx="79">
                  <c:v>2847</c:v>
                </c:pt>
                <c:pt idx="80">
                  <c:v>2957</c:v>
                </c:pt>
                <c:pt idx="81">
                  <c:v>3066</c:v>
                </c:pt>
                <c:pt idx="82">
                  <c:v>3177</c:v>
                </c:pt>
                <c:pt idx="83">
                  <c:v>3302</c:v>
                </c:pt>
                <c:pt idx="84">
                  <c:v>3426</c:v>
                </c:pt>
                <c:pt idx="85">
                  <c:v>3538</c:v>
                </c:pt>
                <c:pt idx="86">
                  <c:v>3663</c:v>
                </c:pt>
                <c:pt idx="87">
                  <c:v>3792</c:v>
                </c:pt>
                <c:pt idx="88">
                  <c:v>3909</c:v>
                </c:pt>
                <c:pt idx="89">
                  <c:v>4046</c:v>
                </c:pt>
                <c:pt idx="90">
                  <c:v>4174</c:v>
                </c:pt>
                <c:pt idx="91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8-4299-857B-02FAC2645615}"/>
            </c:ext>
          </c:extLst>
        </c:ser>
        <c:ser>
          <c:idx val="8"/>
          <c:order val="7"/>
          <c:tx>
            <c:strRef>
              <c:f>'PES PROPERTIES'!$K$32</c:f>
              <c:strCache>
                <c:ptCount val="1"/>
                <c:pt idx="0">
                  <c:v>M4 (3d3/2)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PROPERTIES'!$K$33:$K$124</c:f>
              <c:numCache>
                <c:formatCode>0.00</c:formatCode>
                <c:ptCount val="92"/>
                <c:pt idx="29">
                  <c:v>10.199999999999999</c:v>
                </c:pt>
                <c:pt idx="30">
                  <c:v>18.7</c:v>
                </c:pt>
                <c:pt idx="31">
                  <c:v>29.8</c:v>
                </c:pt>
                <c:pt idx="32">
                  <c:v>41.7</c:v>
                </c:pt>
                <c:pt idx="33">
                  <c:v>55.5</c:v>
                </c:pt>
                <c:pt idx="34">
                  <c:v>70</c:v>
                </c:pt>
                <c:pt idx="35">
                  <c:v>95</c:v>
                </c:pt>
                <c:pt idx="36">
                  <c:v>113</c:v>
                </c:pt>
                <c:pt idx="37">
                  <c:v>136</c:v>
                </c:pt>
                <c:pt idx="38">
                  <c:v>157.69999999999999</c:v>
                </c:pt>
                <c:pt idx="39">
                  <c:v>181.1</c:v>
                </c:pt>
                <c:pt idx="40">
                  <c:v>205</c:v>
                </c:pt>
                <c:pt idx="41">
                  <c:v>231.1</c:v>
                </c:pt>
                <c:pt idx="42">
                  <c:v>257.60000000000002</c:v>
                </c:pt>
                <c:pt idx="43">
                  <c:v>284.2</c:v>
                </c:pt>
                <c:pt idx="44">
                  <c:v>311.89999999999998</c:v>
                </c:pt>
                <c:pt idx="45">
                  <c:v>340.5</c:v>
                </c:pt>
                <c:pt idx="46">
                  <c:v>374</c:v>
                </c:pt>
                <c:pt idx="47">
                  <c:v>411.9</c:v>
                </c:pt>
                <c:pt idx="48">
                  <c:v>451.4</c:v>
                </c:pt>
                <c:pt idx="49">
                  <c:v>493.2</c:v>
                </c:pt>
                <c:pt idx="50">
                  <c:v>537.5</c:v>
                </c:pt>
                <c:pt idx="51">
                  <c:v>583.4</c:v>
                </c:pt>
                <c:pt idx="52">
                  <c:v>630.79999999999995</c:v>
                </c:pt>
                <c:pt idx="53">
                  <c:v>689</c:v>
                </c:pt>
                <c:pt idx="54">
                  <c:v>740.5</c:v>
                </c:pt>
                <c:pt idx="55">
                  <c:v>795.7</c:v>
                </c:pt>
                <c:pt idx="56">
                  <c:v>853</c:v>
                </c:pt>
                <c:pt idx="57">
                  <c:v>902.4</c:v>
                </c:pt>
                <c:pt idx="58">
                  <c:v>948.3</c:v>
                </c:pt>
                <c:pt idx="59">
                  <c:v>1003.3</c:v>
                </c:pt>
                <c:pt idx="60">
                  <c:v>1052</c:v>
                </c:pt>
                <c:pt idx="61">
                  <c:v>1110.9000000000001</c:v>
                </c:pt>
                <c:pt idx="62">
                  <c:v>1158.5999999999999</c:v>
                </c:pt>
                <c:pt idx="63">
                  <c:v>1221.9000000000001</c:v>
                </c:pt>
                <c:pt idx="64">
                  <c:v>1276.9000000000001</c:v>
                </c:pt>
                <c:pt idx="65">
                  <c:v>1333</c:v>
                </c:pt>
                <c:pt idx="66">
                  <c:v>1392</c:v>
                </c:pt>
                <c:pt idx="67">
                  <c:v>1453</c:v>
                </c:pt>
                <c:pt idx="68">
                  <c:v>1515</c:v>
                </c:pt>
                <c:pt idx="69">
                  <c:v>1576</c:v>
                </c:pt>
                <c:pt idx="70">
                  <c:v>1639</c:v>
                </c:pt>
                <c:pt idx="71">
                  <c:v>1716</c:v>
                </c:pt>
                <c:pt idx="72">
                  <c:v>1793</c:v>
                </c:pt>
                <c:pt idx="73">
                  <c:v>1872</c:v>
                </c:pt>
                <c:pt idx="74">
                  <c:v>1949</c:v>
                </c:pt>
                <c:pt idx="75">
                  <c:v>2031</c:v>
                </c:pt>
                <c:pt idx="76">
                  <c:v>2116</c:v>
                </c:pt>
                <c:pt idx="77">
                  <c:v>2202</c:v>
                </c:pt>
                <c:pt idx="78">
                  <c:v>2291</c:v>
                </c:pt>
                <c:pt idx="79">
                  <c:v>2385</c:v>
                </c:pt>
                <c:pt idx="80">
                  <c:v>2485</c:v>
                </c:pt>
                <c:pt idx="81">
                  <c:v>2586</c:v>
                </c:pt>
                <c:pt idx="82">
                  <c:v>2688</c:v>
                </c:pt>
                <c:pt idx="83">
                  <c:v>2798</c:v>
                </c:pt>
                <c:pt idx="84">
                  <c:v>2909</c:v>
                </c:pt>
                <c:pt idx="85">
                  <c:v>3022</c:v>
                </c:pt>
                <c:pt idx="86">
                  <c:v>3136</c:v>
                </c:pt>
                <c:pt idx="87">
                  <c:v>3248</c:v>
                </c:pt>
                <c:pt idx="88">
                  <c:v>3370</c:v>
                </c:pt>
                <c:pt idx="89">
                  <c:v>3491</c:v>
                </c:pt>
                <c:pt idx="90">
                  <c:v>3611</c:v>
                </c:pt>
                <c:pt idx="91">
                  <c:v>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F8-4299-857B-02FAC2645615}"/>
            </c:ext>
          </c:extLst>
        </c:ser>
        <c:ser>
          <c:idx val="7"/>
          <c:order val="8"/>
          <c:tx>
            <c:strRef>
              <c:f>'PES PROPERTIES'!$L$32</c:f>
              <c:strCache>
                <c:ptCount val="1"/>
                <c:pt idx="0">
                  <c:v>M5 (3d5/2)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PROPERTIES'!$L$33:$L$124</c:f>
              <c:numCache>
                <c:formatCode>0.00</c:formatCode>
                <c:ptCount val="92"/>
                <c:pt idx="29">
                  <c:v>10.1</c:v>
                </c:pt>
                <c:pt idx="30">
                  <c:v>18.7</c:v>
                </c:pt>
                <c:pt idx="31">
                  <c:v>29.2</c:v>
                </c:pt>
                <c:pt idx="32">
                  <c:v>41.7</c:v>
                </c:pt>
                <c:pt idx="33">
                  <c:v>54.6</c:v>
                </c:pt>
                <c:pt idx="34">
                  <c:v>69</c:v>
                </c:pt>
                <c:pt idx="35">
                  <c:v>93.8</c:v>
                </c:pt>
                <c:pt idx="36">
                  <c:v>112</c:v>
                </c:pt>
                <c:pt idx="37">
                  <c:v>134.19999999999999</c:v>
                </c:pt>
                <c:pt idx="38">
                  <c:v>155.80000000000001</c:v>
                </c:pt>
                <c:pt idx="39">
                  <c:v>178.8</c:v>
                </c:pt>
                <c:pt idx="40">
                  <c:v>202.3</c:v>
                </c:pt>
                <c:pt idx="41">
                  <c:v>227.9</c:v>
                </c:pt>
                <c:pt idx="42">
                  <c:v>253.9</c:v>
                </c:pt>
                <c:pt idx="43">
                  <c:v>280</c:v>
                </c:pt>
                <c:pt idx="44">
                  <c:v>307.2</c:v>
                </c:pt>
                <c:pt idx="45">
                  <c:v>335.2</c:v>
                </c:pt>
                <c:pt idx="46">
                  <c:v>368.3</c:v>
                </c:pt>
                <c:pt idx="47">
                  <c:v>405.2</c:v>
                </c:pt>
                <c:pt idx="48">
                  <c:v>443.9</c:v>
                </c:pt>
                <c:pt idx="49">
                  <c:v>484.9</c:v>
                </c:pt>
                <c:pt idx="50">
                  <c:v>528.20000000000005</c:v>
                </c:pt>
                <c:pt idx="51">
                  <c:v>573</c:v>
                </c:pt>
                <c:pt idx="52">
                  <c:v>619.29999999999995</c:v>
                </c:pt>
                <c:pt idx="53">
                  <c:v>676.4</c:v>
                </c:pt>
                <c:pt idx="54">
                  <c:v>726.6</c:v>
                </c:pt>
                <c:pt idx="55">
                  <c:v>780.5</c:v>
                </c:pt>
                <c:pt idx="56">
                  <c:v>836</c:v>
                </c:pt>
                <c:pt idx="57">
                  <c:v>883.8</c:v>
                </c:pt>
                <c:pt idx="58">
                  <c:v>928.8</c:v>
                </c:pt>
                <c:pt idx="59">
                  <c:v>980.4</c:v>
                </c:pt>
                <c:pt idx="60">
                  <c:v>1027</c:v>
                </c:pt>
                <c:pt idx="61">
                  <c:v>1083.4000000000001</c:v>
                </c:pt>
                <c:pt idx="62">
                  <c:v>1127.5</c:v>
                </c:pt>
                <c:pt idx="63">
                  <c:v>1189.5999999999999</c:v>
                </c:pt>
                <c:pt idx="64">
                  <c:v>1241.0999999999999</c:v>
                </c:pt>
                <c:pt idx="65">
                  <c:v>1292.5999999999999</c:v>
                </c:pt>
                <c:pt idx="66">
                  <c:v>1351</c:v>
                </c:pt>
                <c:pt idx="67">
                  <c:v>1409</c:v>
                </c:pt>
                <c:pt idx="68">
                  <c:v>1468</c:v>
                </c:pt>
                <c:pt idx="69">
                  <c:v>1528</c:v>
                </c:pt>
                <c:pt idx="70">
                  <c:v>1589</c:v>
                </c:pt>
                <c:pt idx="71">
                  <c:v>1662</c:v>
                </c:pt>
                <c:pt idx="72">
                  <c:v>1735</c:v>
                </c:pt>
                <c:pt idx="73">
                  <c:v>1809</c:v>
                </c:pt>
                <c:pt idx="74">
                  <c:v>1883</c:v>
                </c:pt>
                <c:pt idx="75">
                  <c:v>1960</c:v>
                </c:pt>
                <c:pt idx="76">
                  <c:v>2040</c:v>
                </c:pt>
                <c:pt idx="77">
                  <c:v>2122</c:v>
                </c:pt>
                <c:pt idx="78">
                  <c:v>2206</c:v>
                </c:pt>
                <c:pt idx="79">
                  <c:v>2295</c:v>
                </c:pt>
                <c:pt idx="80">
                  <c:v>2389</c:v>
                </c:pt>
                <c:pt idx="81">
                  <c:v>2484</c:v>
                </c:pt>
                <c:pt idx="82">
                  <c:v>2580</c:v>
                </c:pt>
                <c:pt idx="83">
                  <c:v>2683</c:v>
                </c:pt>
                <c:pt idx="84">
                  <c:v>2787</c:v>
                </c:pt>
                <c:pt idx="85">
                  <c:v>2892</c:v>
                </c:pt>
                <c:pt idx="86">
                  <c:v>3000</c:v>
                </c:pt>
                <c:pt idx="87">
                  <c:v>3105</c:v>
                </c:pt>
                <c:pt idx="88">
                  <c:v>3219</c:v>
                </c:pt>
                <c:pt idx="89">
                  <c:v>3332</c:v>
                </c:pt>
                <c:pt idx="90">
                  <c:v>3442</c:v>
                </c:pt>
                <c:pt idx="91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F8-4299-857B-02FAC2645615}"/>
            </c:ext>
          </c:extLst>
        </c:ser>
        <c:ser>
          <c:idx val="9"/>
          <c:order val="9"/>
          <c:tx>
            <c:strRef>
              <c:f>'PES PROPERTIES'!$M$32</c:f>
              <c:strCache>
                <c:ptCount val="1"/>
                <c:pt idx="0">
                  <c:v>N1 (4s)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PROPERTIES'!$M$33:$M$124</c:f>
              <c:numCache>
                <c:formatCode>0.00</c:formatCode>
                <c:ptCount val="92"/>
                <c:pt idx="35">
                  <c:v>27.5</c:v>
                </c:pt>
                <c:pt idx="36">
                  <c:v>30.5</c:v>
                </c:pt>
                <c:pt idx="37">
                  <c:v>38.9</c:v>
                </c:pt>
                <c:pt idx="38">
                  <c:v>43.8</c:v>
                </c:pt>
                <c:pt idx="39">
                  <c:v>50.6</c:v>
                </c:pt>
                <c:pt idx="40">
                  <c:v>56.4</c:v>
                </c:pt>
                <c:pt idx="41">
                  <c:v>63.2</c:v>
                </c:pt>
                <c:pt idx="42">
                  <c:v>69.5</c:v>
                </c:pt>
                <c:pt idx="43">
                  <c:v>75</c:v>
                </c:pt>
                <c:pt idx="44">
                  <c:v>81.400000000000006</c:v>
                </c:pt>
                <c:pt idx="45">
                  <c:v>87.1</c:v>
                </c:pt>
                <c:pt idx="46">
                  <c:v>97</c:v>
                </c:pt>
                <c:pt idx="47">
                  <c:v>109.8</c:v>
                </c:pt>
                <c:pt idx="48">
                  <c:v>122.9</c:v>
                </c:pt>
                <c:pt idx="49">
                  <c:v>137.1</c:v>
                </c:pt>
                <c:pt idx="50">
                  <c:v>153.19999999999999</c:v>
                </c:pt>
                <c:pt idx="51">
                  <c:v>169.4</c:v>
                </c:pt>
                <c:pt idx="52">
                  <c:v>186</c:v>
                </c:pt>
                <c:pt idx="53">
                  <c:v>213.2</c:v>
                </c:pt>
                <c:pt idx="54">
                  <c:v>232.3</c:v>
                </c:pt>
                <c:pt idx="55">
                  <c:v>253.5</c:v>
                </c:pt>
                <c:pt idx="56">
                  <c:v>274.7</c:v>
                </c:pt>
                <c:pt idx="57">
                  <c:v>291</c:v>
                </c:pt>
                <c:pt idx="58">
                  <c:v>304.5</c:v>
                </c:pt>
                <c:pt idx="59">
                  <c:v>319.2</c:v>
                </c:pt>
                <c:pt idx="60">
                  <c:v>337</c:v>
                </c:pt>
                <c:pt idx="61">
                  <c:v>347.2</c:v>
                </c:pt>
                <c:pt idx="62">
                  <c:v>360</c:v>
                </c:pt>
                <c:pt idx="63">
                  <c:v>378.6</c:v>
                </c:pt>
                <c:pt idx="64">
                  <c:v>396</c:v>
                </c:pt>
                <c:pt idx="65">
                  <c:v>414.2</c:v>
                </c:pt>
                <c:pt idx="66">
                  <c:v>432.4</c:v>
                </c:pt>
                <c:pt idx="67">
                  <c:v>449.8</c:v>
                </c:pt>
                <c:pt idx="68">
                  <c:v>470.9</c:v>
                </c:pt>
                <c:pt idx="69">
                  <c:v>480.5</c:v>
                </c:pt>
                <c:pt idx="70">
                  <c:v>506.8</c:v>
                </c:pt>
                <c:pt idx="71">
                  <c:v>538</c:v>
                </c:pt>
                <c:pt idx="72">
                  <c:v>563.4</c:v>
                </c:pt>
                <c:pt idx="73">
                  <c:v>594.1</c:v>
                </c:pt>
                <c:pt idx="74">
                  <c:v>625.4</c:v>
                </c:pt>
                <c:pt idx="75">
                  <c:v>658.2</c:v>
                </c:pt>
                <c:pt idx="76">
                  <c:v>691.1</c:v>
                </c:pt>
                <c:pt idx="77">
                  <c:v>725.4</c:v>
                </c:pt>
                <c:pt idx="78">
                  <c:v>762.1</c:v>
                </c:pt>
                <c:pt idx="79">
                  <c:v>802.2</c:v>
                </c:pt>
                <c:pt idx="80">
                  <c:v>846.2</c:v>
                </c:pt>
                <c:pt idx="81">
                  <c:v>891.8</c:v>
                </c:pt>
                <c:pt idx="82">
                  <c:v>939</c:v>
                </c:pt>
                <c:pt idx="83">
                  <c:v>995</c:v>
                </c:pt>
                <c:pt idx="84">
                  <c:v>1042</c:v>
                </c:pt>
                <c:pt idx="85">
                  <c:v>1097</c:v>
                </c:pt>
                <c:pt idx="86">
                  <c:v>1153</c:v>
                </c:pt>
                <c:pt idx="87">
                  <c:v>1208</c:v>
                </c:pt>
                <c:pt idx="88">
                  <c:v>1269</c:v>
                </c:pt>
                <c:pt idx="89">
                  <c:v>1330</c:v>
                </c:pt>
                <c:pt idx="90">
                  <c:v>1387</c:v>
                </c:pt>
                <c:pt idx="91">
                  <c:v>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F8-4299-857B-02FAC2645615}"/>
            </c:ext>
          </c:extLst>
        </c:ser>
        <c:ser>
          <c:idx val="10"/>
          <c:order val="10"/>
          <c:tx>
            <c:strRef>
              <c:f>'PES PROPERTIES'!$N$32</c:f>
              <c:strCache>
                <c:ptCount val="1"/>
                <c:pt idx="0">
                  <c:v>N2 (4p1/2)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PROPERTIES'!$N$33:$N$124</c:f>
              <c:numCache>
                <c:formatCode>0.00</c:formatCode>
                <c:ptCount val="92"/>
                <c:pt idx="35">
                  <c:v>14.1</c:v>
                </c:pt>
                <c:pt idx="36">
                  <c:v>16.3</c:v>
                </c:pt>
                <c:pt idx="37">
                  <c:v>21.3</c:v>
                </c:pt>
                <c:pt idx="38">
                  <c:v>24.4</c:v>
                </c:pt>
                <c:pt idx="39">
                  <c:v>28.5</c:v>
                </c:pt>
                <c:pt idx="40">
                  <c:v>32.6</c:v>
                </c:pt>
                <c:pt idx="41">
                  <c:v>37.6</c:v>
                </c:pt>
                <c:pt idx="42">
                  <c:v>42.3</c:v>
                </c:pt>
                <c:pt idx="43">
                  <c:v>46.3</c:v>
                </c:pt>
                <c:pt idx="44">
                  <c:v>50.5</c:v>
                </c:pt>
                <c:pt idx="45">
                  <c:v>55.7</c:v>
                </c:pt>
                <c:pt idx="46">
                  <c:v>63.7</c:v>
                </c:pt>
                <c:pt idx="47">
                  <c:v>63.9</c:v>
                </c:pt>
                <c:pt idx="48">
                  <c:v>73.5</c:v>
                </c:pt>
                <c:pt idx="49">
                  <c:v>83.6</c:v>
                </c:pt>
                <c:pt idx="50">
                  <c:v>95.6</c:v>
                </c:pt>
                <c:pt idx="51">
                  <c:v>103.3</c:v>
                </c:pt>
                <c:pt idx="52">
                  <c:v>123</c:v>
                </c:pt>
                <c:pt idx="53">
                  <c:v>146.69999999999999</c:v>
                </c:pt>
                <c:pt idx="54">
                  <c:v>172.4</c:v>
                </c:pt>
                <c:pt idx="55">
                  <c:v>192</c:v>
                </c:pt>
                <c:pt idx="56">
                  <c:v>205.8</c:v>
                </c:pt>
                <c:pt idx="57">
                  <c:v>223.2</c:v>
                </c:pt>
                <c:pt idx="58">
                  <c:v>236.3</c:v>
                </c:pt>
                <c:pt idx="59">
                  <c:v>243.3</c:v>
                </c:pt>
                <c:pt idx="60">
                  <c:v>242</c:v>
                </c:pt>
                <c:pt idx="61">
                  <c:v>265.60000000000002</c:v>
                </c:pt>
                <c:pt idx="62">
                  <c:v>284</c:v>
                </c:pt>
                <c:pt idx="63">
                  <c:v>286</c:v>
                </c:pt>
                <c:pt idx="64">
                  <c:v>322.39999999999998</c:v>
                </c:pt>
                <c:pt idx="65">
                  <c:v>333.5</c:v>
                </c:pt>
                <c:pt idx="66">
                  <c:v>343.5</c:v>
                </c:pt>
                <c:pt idx="67">
                  <c:v>366.2</c:v>
                </c:pt>
                <c:pt idx="68">
                  <c:v>385.9</c:v>
                </c:pt>
                <c:pt idx="69">
                  <c:v>388.7</c:v>
                </c:pt>
                <c:pt idx="70">
                  <c:v>412.4</c:v>
                </c:pt>
                <c:pt idx="71">
                  <c:v>438.2</c:v>
                </c:pt>
                <c:pt idx="72">
                  <c:v>463.4</c:v>
                </c:pt>
                <c:pt idx="73">
                  <c:v>490.4</c:v>
                </c:pt>
                <c:pt idx="74">
                  <c:v>518.70000000000005</c:v>
                </c:pt>
                <c:pt idx="75">
                  <c:v>549.1</c:v>
                </c:pt>
                <c:pt idx="76">
                  <c:v>577.79999999999995</c:v>
                </c:pt>
                <c:pt idx="77">
                  <c:v>609.1</c:v>
                </c:pt>
                <c:pt idx="78">
                  <c:v>642.70000000000005</c:v>
                </c:pt>
                <c:pt idx="79">
                  <c:v>680.2</c:v>
                </c:pt>
                <c:pt idx="80">
                  <c:v>720.5</c:v>
                </c:pt>
                <c:pt idx="81">
                  <c:v>761.9</c:v>
                </c:pt>
                <c:pt idx="82">
                  <c:v>805.2</c:v>
                </c:pt>
                <c:pt idx="83">
                  <c:v>851</c:v>
                </c:pt>
                <c:pt idx="84">
                  <c:v>886</c:v>
                </c:pt>
                <c:pt idx="85">
                  <c:v>929</c:v>
                </c:pt>
                <c:pt idx="86">
                  <c:v>980</c:v>
                </c:pt>
                <c:pt idx="87">
                  <c:v>1058</c:v>
                </c:pt>
                <c:pt idx="88">
                  <c:v>1080</c:v>
                </c:pt>
                <c:pt idx="89">
                  <c:v>1168</c:v>
                </c:pt>
                <c:pt idx="90">
                  <c:v>1224</c:v>
                </c:pt>
                <c:pt idx="91">
                  <c:v>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F8-4299-857B-02FAC2645615}"/>
            </c:ext>
          </c:extLst>
        </c:ser>
        <c:ser>
          <c:idx val="11"/>
          <c:order val="11"/>
          <c:tx>
            <c:strRef>
              <c:f>'PES PROPERTIES'!$O$32</c:f>
              <c:strCache>
                <c:ptCount val="1"/>
                <c:pt idx="0">
                  <c:v>N3 (4p3/2)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PROPERTIES'!$O$33:$O$124</c:f>
              <c:numCache>
                <c:formatCode>0.00</c:formatCode>
                <c:ptCount val="92"/>
                <c:pt idx="35">
                  <c:v>14.1</c:v>
                </c:pt>
                <c:pt idx="36">
                  <c:v>15.3</c:v>
                </c:pt>
                <c:pt idx="37">
                  <c:v>20.100000000000001</c:v>
                </c:pt>
                <c:pt idx="38">
                  <c:v>23.1</c:v>
                </c:pt>
                <c:pt idx="39">
                  <c:v>27.1</c:v>
                </c:pt>
                <c:pt idx="40">
                  <c:v>30.8</c:v>
                </c:pt>
                <c:pt idx="41">
                  <c:v>35.5</c:v>
                </c:pt>
                <c:pt idx="42">
                  <c:v>39.9</c:v>
                </c:pt>
                <c:pt idx="43">
                  <c:v>43.2</c:v>
                </c:pt>
                <c:pt idx="44">
                  <c:v>47.3</c:v>
                </c:pt>
                <c:pt idx="45">
                  <c:v>50.9</c:v>
                </c:pt>
                <c:pt idx="46">
                  <c:v>58.3</c:v>
                </c:pt>
                <c:pt idx="47">
                  <c:v>63.9</c:v>
                </c:pt>
                <c:pt idx="48">
                  <c:v>73.5</c:v>
                </c:pt>
                <c:pt idx="49">
                  <c:v>83.6</c:v>
                </c:pt>
                <c:pt idx="50">
                  <c:v>95.6</c:v>
                </c:pt>
                <c:pt idx="51">
                  <c:v>103.3</c:v>
                </c:pt>
                <c:pt idx="52">
                  <c:v>123</c:v>
                </c:pt>
                <c:pt idx="53">
                  <c:v>145.5</c:v>
                </c:pt>
                <c:pt idx="54">
                  <c:v>161.30000000000001</c:v>
                </c:pt>
                <c:pt idx="55">
                  <c:v>178.6</c:v>
                </c:pt>
                <c:pt idx="56">
                  <c:v>196</c:v>
                </c:pt>
                <c:pt idx="57">
                  <c:v>206.5</c:v>
                </c:pt>
                <c:pt idx="58">
                  <c:v>217.6</c:v>
                </c:pt>
                <c:pt idx="59">
                  <c:v>224.6</c:v>
                </c:pt>
                <c:pt idx="60">
                  <c:v>242</c:v>
                </c:pt>
                <c:pt idx="61">
                  <c:v>247.4</c:v>
                </c:pt>
                <c:pt idx="62">
                  <c:v>257</c:v>
                </c:pt>
                <c:pt idx="63">
                  <c:v>271</c:v>
                </c:pt>
                <c:pt idx="64">
                  <c:v>284.10000000000002</c:v>
                </c:pt>
                <c:pt idx="65">
                  <c:v>293.2</c:v>
                </c:pt>
                <c:pt idx="66">
                  <c:v>308.2</c:v>
                </c:pt>
                <c:pt idx="67">
                  <c:v>320.2</c:v>
                </c:pt>
                <c:pt idx="68">
                  <c:v>332.6</c:v>
                </c:pt>
                <c:pt idx="69">
                  <c:v>339.7</c:v>
                </c:pt>
                <c:pt idx="70">
                  <c:v>359.2</c:v>
                </c:pt>
                <c:pt idx="71">
                  <c:v>380.7</c:v>
                </c:pt>
                <c:pt idx="72">
                  <c:v>400.9</c:v>
                </c:pt>
                <c:pt idx="73">
                  <c:v>423.6</c:v>
                </c:pt>
                <c:pt idx="74">
                  <c:v>446.8</c:v>
                </c:pt>
                <c:pt idx="75">
                  <c:v>470.7</c:v>
                </c:pt>
                <c:pt idx="76">
                  <c:v>495.8</c:v>
                </c:pt>
                <c:pt idx="77">
                  <c:v>519.4</c:v>
                </c:pt>
                <c:pt idx="78">
                  <c:v>546.29999999999995</c:v>
                </c:pt>
                <c:pt idx="79">
                  <c:v>576.6</c:v>
                </c:pt>
                <c:pt idx="80">
                  <c:v>609.5</c:v>
                </c:pt>
                <c:pt idx="81">
                  <c:v>643.5</c:v>
                </c:pt>
                <c:pt idx="82">
                  <c:v>678.8</c:v>
                </c:pt>
                <c:pt idx="83">
                  <c:v>705</c:v>
                </c:pt>
                <c:pt idx="84">
                  <c:v>740</c:v>
                </c:pt>
                <c:pt idx="85">
                  <c:v>768</c:v>
                </c:pt>
                <c:pt idx="86">
                  <c:v>810</c:v>
                </c:pt>
                <c:pt idx="87">
                  <c:v>879</c:v>
                </c:pt>
                <c:pt idx="88">
                  <c:v>890</c:v>
                </c:pt>
                <c:pt idx="89">
                  <c:v>966.4</c:v>
                </c:pt>
                <c:pt idx="90">
                  <c:v>1007</c:v>
                </c:pt>
                <c:pt idx="91">
                  <c:v>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F8-4299-857B-02FAC2645615}"/>
            </c:ext>
          </c:extLst>
        </c:ser>
        <c:ser>
          <c:idx val="12"/>
          <c:order val="12"/>
          <c:tx>
            <c:strRef>
              <c:f>'PES PROPERTIES'!$P$32</c:f>
              <c:strCache>
                <c:ptCount val="1"/>
                <c:pt idx="0">
                  <c:v>N4 (4d3/2)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PROPERTIES'!$P$33:$P$124</c:f>
              <c:numCache>
                <c:formatCode>0.00</c:formatCode>
                <c:ptCount val="92"/>
                <c:pt idx="47">
                  <c:v>11.7</c:v>
                </c:pt>
                <c:pt idx="48">
                  <c:v>17.7</c:v>
                </c:pt>
                <c:pt idx="49">
                  <c:v>24.9</c:v>
                </c:pt>
                <c:pt idx="50">
                  <c:v>33.299999999999997</c:v>
                </c:pt>
                <c:pt idx="51">
                  <c:v>41.9</c:v>
                </c:pt>
                <c:pt idx="52">
                  <c:v>50.6</c:v>
                </c:pt>
                <c:pt idx="53">
                  <c:v>69.5</c:v>
                </c:pt>
                <c:pt idx="54">
                  <c:v>79.8</c:v>
                </c:pt>
                <c:pt idx="55">
                  <c:v>92.6</c:v>
                </c:pt>
                <c:pt idx="56">
                  <c:v>105.3</c:v>
                </c:pt>
                <c:pt idx="57">
                  <c:v>109</c:v>
                </c:pt>
                <c:pt idx="58">
                  <c:v>115.1</c:v>
                </c:pt>
                <c:pt idx="59">
                  <c:v>120.5</c:v>
                </c:pt>
                <c:pt idx="60">
                  <c:v>120</c:v>
                </c:pt>
                <c:pt idx="61">
                  <c:v>129</c:v>
                </c:pt>
                <c:pt idx="62">
                  <c:v>133</c:v>
                </c:pt>
                <c:pt idx="63">
                  <c:v>149</c:v>
                </c:pt>
                <c:pt idx="64">
                  <c:v>150.5</c:v>
                </c:pt>
                <c:pt idx="65">
                  <c:v>153.6</c:v>
                </c:pt>
                <c:pt idx="66">
                  <c:v>160</c:v>
                </c:pt>
                <c:pt idx="67">
                  <c:v>167.6</c:v>
                </c:pt>
                <c:pt idx="68">
                  <c:v>175.5</c:v>
                </c:pt>
                <c:pt idx="69">
                  <c:v>191.2</c:v>
                </c:pt>
                <c:pt idx="70">
                  <c:v>206.1</c:v>
                </c:pt>
                <c:pt idx="71">
                  <c:v>220</c:v>
                </c:pt>
                <c:pt idx="72">
                  <c:v>237.9</c:v>
                </c:pt>
                <c:pt idx="73">
                  <c:v>255.9</c:v>
                </c:pt>
                <c:pt idx="74">
                  <c:v>273.89999999999998</c:v>
                </c:pt>
                <c:pt idx="75">
                  <c:v>293.10000000000002</c:v>
                </c:pt>
                <c:pt idx="76">
                  <c:v>311.89999999999998</c:v>
                </c:pt>
                <c:pt idx="77">
                  <c:v>331.6</c:v>
                </c:pt>
                <c:pt idx="78">
                  <c:v>353.2</c:v>
                </c:pt>
                <c:pt idx="79">
                  <c:v>378.2</c:v>
                </c:pt>
                <c:pt idx="80">
                  <c:v>405.7</c:v>
                </c:pt>
                <c:pt idx="81">
                  <c:v>434.3</c:v>
                </c:pt>
                <c:pt idx="82">
                  <c:v>464</c:v>
                </c:pt>
                <c:pt idx="83">
                  <c:v>500</c:v>
                </c:pt>
                <c:pt idx="84">
                  <c:v>533</c:v>
                </c:pt>
                <c:pt idx="85">
                  <c:v>567</c:v>
                </c:pt>
                <c:pt idx="86">
                  <c:v>603</c:v>
                </c:pt>
                <c:pt idx="87">
                  <c:v>636</c:v>
                </c:pt>
                <c:pt idx="88">
                  <c:v>675</c:v>
                </c:pt>
                <c:pt idx="89">
                  <c:v>712.1</c:v>
                </c:pt>
                <c:pt idx="90">
                  <c:v>743</c:v>
                </c:pt>
                <c:pt idx="91">
                  <c:v>778.3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F8-4299-857B-02FAC2645615}"/>
            </c:ext>
          </c:extLst>
        </c:ser>
        <c:ser>
          <c:idx val="13"/>
          <c:order val="13"/>
          <c:tx>
            <c:strRef>
              <c:f>'PES PROPERTIES'!$Q$32</c:f>
              <c:strCache>
                <c:ptCount val="1"/>
                <c:pt idx="0">
                  <c:v>N5 (4d5/2)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PROPERTIES'!$Q$33:$Q$124</c:f>
              <c:numCache>
                <c:formatCode>0.00</c:formatCode>
                <c:ptCount val="92"/>
                <c:pt idx="47">
                  <c:v>10.7</c:v>
                </c:pt>
                <c:pt idx="48">
                  <c:v>16.899999999999999</c:v>
                </c:pt>
                <c:pt idx="49">
                  <c:v>23.9</c:v>
                </c:pt>
                <c:pt idx="50">
                  <c:v>32.1</c:v>
                </c:pt>
                <c:pt idx="51">
                  <c:v>40.4</c:v>
                </c:pt>
                <c:pt idx="52">
                  <c:v>48.9</c:v>
                </c:pt>
                <c:pt idx="53">
                  <c:v>67.5</c:v>
                </c:pt>
                <c:pt idx="54">
                  <c:v>77.5</c:v>
                </c:pt>
                <c:pt idx="55">
                  <c:v>89.9</c:v>
                </c:pt>
                <c:pt idx="56">
                  <c:v>102.5</c:v>
                </c:pt>
                <c:pt idx="58">
                  <c:v>115.1</c:v>
                </c:pt>
                <c:pt idx="59">
                  <c:v>120.5</c:v>
                </c:pt>
                <c:pt idx="60">
                  <c:v>120</c:v>
                </c:pt>
                <c:pt idx="61">
                  <c:v>129</c:v>
                </c:pt>
                <c:pt idx="62">
                  <c:v>127.7</c:v>
                </c:pt>
                <c:pt idx="63">
                  <c:v>142.6</c:v>
                </c:pt>
                <c:pt idx="64">
                  <c:v>150.5</c:v>
                </c:pt>
                <c:pt idx="65">
                  <c:v>153.6</c:v>
                </c:pt>
                <c:pt idx="66">
                  <c:v>160</c:v>
                </c:pt>
                <c:pt idx="67">
                  <c:v>167.6</c:v>
                </c:pt>
                <c:pt idx="68">
                  <c:v>175.5</c:v>
                </c:pt>
                <c:pt idx="69">
                  <c:v>182.4</c:v>
                </c:pt>
                <c:pt idx="70">
                  <c:v>196.3</c:v>
                </c:pt>
                <c:pt idx="71">
                  <c:v>211.5</c:v>
                </c:pt>
                <c:pt idx="72">
                  <c:v>226.4</c:v>
                </c:pt>
                <c:pt idx="73">
                  <c:v>243.5</c:v>
                </c:pt>
                <c:pt idx="74">
                  <c:v>260.5</c:v>
                </c:pt>
                <c:pt idx="75">
                  <c:v>278.5</c:v>
                </c:pt>
                <c:pt idx="76">
                  <c:v>296.3</c:v>
                </c:pt>
                <c:pt idx="77">
                  <c:v>314.60000000000002</c:v>
                </c:pt>
                <c:pt idx="78">
                  <c:v>335.1</c:v>
                </c:pt>
                <c:pt idx="79">
                  <c:v>358.8</c:v>
                </c:pt>
                <c:pt idx="80">
                  <c:v>385</c:v>
                </c:pt>
                <c:pt idx="81">
                  <c:v>412.2</c:v>
                </c:pt>
                <c:pt idx="82">
                  <c:v>440.1</c:v>
                </c:pt>
                <c:pt idx="83">
                  <c:v>473</c:v>
                </c:pt>
                <c:pt idx="84">
                  <c:v>507</c:v>
                </c:pt>
                <c:pt idx="85">
                  <c:v>541</c:v>
                </c:pt>
                <c:pt idx="86">
                  <c:v>577</c:v>
                </c:pt>
                <c:pt idx="87">
                  <c:v>603</c:v>
                </c:pt>
                <c:pt idx="88">
                  <c:v>639</c:v>
                </c:pt>
                <c:pt idx="89">
                  <c:v>675.2</c:v>
                </c:pt>
                <c:pt idx="90">
                  <c:v>708</c:v>
                </c:pt>
                <c:pt idx="91">
                  <c:v>736.2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F8-4299-857B-02FAC2645615}"/>
            </c:ext>
          </c:extLst>
        </c:ser>
        <c:ser>
          <c:idx val="14"/>
          <c:order val="14"/>
          <c:tx>
            <c:strRef>
              <c:f>'PES PROPERTIES'!$R$32</c:f>
              <c:strCache>
                <c:ptCount val="1"/>
                <c:pt idx="0">
                  <c:v>N6 (4f5/2)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PROPERTIES'!$R$33:$R$124</c:f>
              <c:numCache>
                <c:formatCode>0.00</c:formatCode>
                <c:ptCount val="92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2</c:v>
                </c:pt>
                <c:pt idx="59">
                  <c:v>1.5</c:v>
                </c:pt>
                <c:pt idx="61">
                  <c:v>5.2</c:v>
                </c:pt>
                <c:pt idx="62">
                  <c:v>0</c:v>
                </c:pt>
                <c:pt idx="63">
                  <c:v>8.6</c:v>
                </c:pt>
                <c:pt idx="64">
                  <c:v>7.7</c:v>
                </c:pt>
                <c:pt idx="65">
                  <c:v>8</c:v>
                </c:pt>
                <c:pt idx="66">
                  <c:v>8.6</c:v>
                </c:pt>
                <c:pt idx="69">
                  <c:v>2.5</c:v>
                </c:pt>
                <c:pt idx="70">
                  <c:v>8.9</c:v>
                </c:pt>
                <c:pt idx="71">
                  <c:v>15.9</c:v>
                </c:pt>
                <c:pt idx="72">
                  <c:v>23.5</c:v>
                </c:pt>
                <c:pt idx="73">
                  <c:v>33.6</c:v>
                </c:pt>
                <c:pt idx="74">
                  <c:v>42.9</c:v>
                </c:pt>
                <c:pt idx="75">
                  <c:v>53.4</c:v>
                </c:pt>
                <c:pt idx="76">
                  <c:v>63.8</c:v>
                </c:pt>
                <c:pt idx="77">
                  <c:v>74.5</c:v>
                </c:pt>
                <c:pt idx="78">
                  <c:v>87.6</c:v>
                </c:pt>
                <c:pt idx="79">
                  <c:v>104</c:v>
                </c:pt>
                <c:pt idx="80">
                  <c:v>122.2</c:v>
                </c:pt>
                <c:pt idx="81">
                  <c:v>141.69999999999999</c:v>
                </c:pt>
                <c:pt idx="82">
                  <c:v>162.30000000000001</c:v>
                </c:pt>
                <c:pt idx="83">
                  <c:v>184</c:v>
                </c:pt>
                <c:pt idx="84">
                  <c:v>210</c:v>
                </c:pt>
                <c:pt idx="85">
                  <c:v>238</c:v>
                </c:pt>
                <c:pt idx="86">
                  <c:v>268</c:v>
                </c:pt>
                <c:pt idx="87">
                  <c:v>299</c:v>
                </c:pt>
                <c:pt idx="88">
                  <c:v>319</c:v>
                </c:pt>
                <c:pt idx="89">
                  <c:v>342.4</c:v>
                </c:pt>
                <c:pt idx="90">
                  <c:v>371</c:v>
                </c:pt>
                <c:pt idx="91">
                  <c:v>388.2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F8-4299-857B-02FAC2645615}"/>
            </c:ext>
          </c:extLst>
        </c:ser>
        <c:ser>
          <c:idx val="15"/>
          <c:order val="15"/>
          <c:tx>
            <c:strRef>
              <c:f>'PES PROPERTIES'!$S$32</c:f>
              <c:strCache>
                <c:ptCount val="1"/>
                <c:pt idx="0">
                  <c:v>N7 (4f7/2)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PROPERTIES'!$S$33:$S$124</c:f>
              <c:numCache>
                <c:formatCode>0.00</c:formatCode>
                <c:ptCount val="92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2</c:v>
                </c:pt>
                <c:pt idx="59">
                  <c:v>1.5</c:v>
                </c:pt>
                <c:pt idx="61">
                  <c:v>5.2</c:v>
                </c:pt>
                <c:pt idx="62">
                  <c:v>0</c:v>
                </c:pt>
                <c:pt idx="63">
                  <c:v>8.6</c:v>
                </c:pt>
                <c:pt idx="64">
                  <c:v>2.4</c:v>
                </c:pt>
                <c:pt idx="65">
                  <c:v>4.3</c:v>
                </c:pt>
                <c:pt idx="66">
                  <c:v>5.2</c:v>
                </c:pt>
                <c:pt idx="67">
                  <c:v>4.7</c:v>
                </c:pt>
                <c:pt idx="68">
                  <c:v>4.5999999999999996</c:v>
                </c:pt>
                <c:pt idx="69">
                  <c:v>1.3</c:v>
                </c:pt>
                <c:pt idx="70">
                  <c:v>7.5</c:v>
                </c:pt>
                <c:pt idx="71">
                  <c:v>14.2</c:v>
                </c:pt>
                <c:pt idx="72">
                  <c:v>21.6</c:v>
                </c:pt>
                <c:pt idx="73">
                  <c:v>31.4</c:v>
                </c:pt>
                <c:pt idx="74">
                  <c:v>40.5</c:v>
                </c:pt>
                <c:pt idx="75">
                  <c:v>50.7</c:v>
                </c:pt>
                <c:pt idx="76">
                  <c:v>60.8</c:v>
                </c:pt>
                <c:pt idx="77">
                  <c:v>71.2</c:v>
                </c:pt>
                <c:pt idx="78">
                  <c:v>84</c:v>
                </c:pt>
                <c:pt idx="79">
                  <c:v>99.9</c:v>
                </c:pt>
                <c:pt idx="80">
                  <c:v>117.8</c:v>
                </c:pt>
                <c:pt idx="81">
                  <c:v>136.9</c:v>
                </c:pt>
                <c:pt idx="82">
                  <c:v>157</c:v>
                </c:pt>
                <c:pt idx="83">
                  <c:v>184</c:v>
                </c:pt>
                <c:pt idx="84">
                  <c:v>210</c:v>
                </c:pt>
                <c:pt idx="85">
                  <c:v>238</c:v>
                </c:pt>
                <c:pt idx="86">
                  <c:v>268</c:v>
                </c:pt>
                <c:pt idx="87">
                  <c:v>299</c:v>
                </c:pt>
                <c:pt idx="88">
                  <c:v>319</c:v>
                </c:pt>
                <c:pt idx="89">
                  <c:v>333.1</c:v>
                </c:pt>
                <c:pt idx="90">
                  <c:v>360</c:v>
                </c:pt>
                <c:pt idx="91">
                  <c:v>377.4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F8-4299-857B-02FAC2645615}"/>
            </c:ext>
          </c:extLst>
        </c:ser>
        <c:ser>
          <c:idx val="16"/>
          <c:order val="16"/>
          <c:tx>
            <c:strRef>
              <c:f>'PES PROPERTIES'!$T$32</c:f>
              <c:strCache>
                <c:ptCount val="1"/>
                <c:pt idx="0">
                  <c:v>O1 (5s)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PROPERTIES'!$T$33:$T$124</c:f>
              <c:numCache>
                <c:formatCode>0.00</c:formatCode>
                <c:ptCount val="92"/>
                <c:pt idx="53">
                  <c:v>23.3</c:v>
                </c:pt>
                <c:pt idx="54">
                  <c:v>22.7</c:v>
                </c:pt>
                <c:pt idx="55">
                  <c:v>30.3</c:v>
                </c:pt>
                <c:pt idx="56">
                  <c:v>34.299999999999997</c:v>
                </c:pt>
                <c:pt idx="57">
                  <c:v>37.799999999999997</c:v>
                </c:pt>
                <c:pt idx="58">
                  <c:v>37.4</c:v>
                </c:pt>
                <c:pt idx="59">
                  <c:v>37.5</c:v>
                </c:pt>
                <c:pt idx="61">
                  <c:v>37.4</c:v>
                </c:pt>
                <c:pt idx="62">
                  <c:v>32</c:v>
                </c:pt>
                <c:pt idx="63">
                  <c:v>36</c:v>
                </c:pt>
                <c:pt idx="64">
                  <c:v>45.6</c:v>
                </c:pt>
                <c:pt idx="65">
                  <c:v>49.9</c:v>
                </c:pt>
                <c:pt idx="66">
                  <c:v>49.3</c:v>
                </c:pt>
                <c:pt idx="67">
                  <c:v>50.6</c:v>
                </c:pt>
                <c:pt idx="68">
                  <c:v>54.7</c:v>
                </c:pt>
                <c:pt idx="69">
                  <c:v>52</c:v>
                </c:pt>
                <c:pt idx="70">
                  <c:v>57.3</c:v>
                </c:pt>
                <c:pt idx="71">
                  <c:v>64.2</c:v>
                </c:pt>
                <c:pt idx="72">
                  <c:v>69.7</c:v>
                </c:pt>
                <c:pt idx="73">
                  <c:v>75.599999999999994</c:v>
                </c:pt>
                <c:pt idx="74">
                  <c:v>83</c:v>
                </c:pt>
                <c:pt idx="76">
                  <c:v>95.2</c:v>
                </c:pt>
                <c:pt idx="77">
                  <c:v>101.7</c:v>
                </c:pt>
                <c:pt idx="78">
                  <c:v>107.2</c:v>
                </c:pt>
                <c:pt idx="79">
                  <c:v>127</c:v>
                </c:pt>
                <c:pt idx="80">
                  <c:v>136</c:v>
                </c:pt>
                <c:pt idx="81">
                  <c:v>147</c:v>
                </c:pt>
                <c:pt idx="82">
                  <c:v>159.30000000000001</c:v>
                </c:pt>
                <c:pt idx="83">
                  <c:v>177</c:v>
                </c:pt>
                <c:pt idx="84">
                  <c:v>195</c:v>
                </c:pt>
                <c:pt idx="85">
                  <c:v>214</c:v>
                </c:pt>
                <c:pt idx="86">
                  <c:v>234</c:v>
                </c:pt>
                <c:pt idx="87">
                  <c:v>254</c:v>
                </c:pt>
                <c:pt idx="88">
                  <c:v>272</c:v>
                </c:pt>
                <c:pt idx="89">
                  <c:v>290</c:v>
                </c:pt>
                <c:pt idx="90">
                  <c:v>310</c:v>
                </c:pt>
                <c:pt idx="9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F8-4299-857B-02FAC2645615}"/>
            </c:ext>
          </c:extLst>
        </c:ser>
        <c:ser>
          <c:idx val="17"/>
          <c:order val="17"/>
          <c:tx>
            <c:strRef>
              <c:f>'PES PROPERTIES'!$U$32</c:f>
              <c:strCache>
                <c:ptCount val="1"/>
                <c:pt idx="0">
                  <c:v>O2 (5p1/2)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PROPERTIES'!$U$33:$U$124</c:f>
              <c:numCache>
                <c:formatCode>0.00</c:formatCode>
                <c:ptCount val="92"/>
                <c:pt idx="53">
                  <c:v>13.4</c:v>
                </c:pt>
                <c:pt idx="54">
                  <c:v>14.2</c:v>
                </c:pt>
                <c:pt idx="55">
                  <c:v>17</c:v>
                </c:pt>
                <c:pt idx="56">
                  <c:v>19.3</c:v>
                </c:pt>
                <c:pt idx="57">
                  <c:v>19.8</c:v>
                </c:pt>
                <c:pt idx="58">
                  <c:v>22.3</c:v>
                </c:pt>
                <c:pt idx="59">
                  <c:v>21.1</c:v>
                </c:pt>
                <c:pt idx="61">
                  <c:v>21.3</c:v>
                </c:pt>
                <c:pt idx="62">
                  <c:v>22</c:v>
                </c:pt>
                <c:pt idx="63">
                  <c:v>28</c:v>
                </c:pt>
                <c:pt idx="64">
                  <c:v>28.7</c:v>
                </c:pt>
                <c:pt idx="65">
                  <c:v>26.3</c:v>
                </c:pt>
                <c:pt idx="66">
                  <c:v>30.8</c:v>
                </c:pt>
                <c:pt idx="67">
                  <c:v>31.4</c:v>
                </c:pt>
                <c:pt idx="68">
                  <c:v>31.8</c:v>
                </c:pt>
                <c:pt idx="69">
                  <c:v>30.3</c:v>
                </c:pt>
                <c:pt idx="70">
                  <c:v>33.6</c:v>
                </c:pt>
                <c:pt idx="71">
                  <c:v>38</c:v>
                </c:pt>
                <c:pt idx="72">
                  <c:v>42.2</c:v>
                </c:pt>
                <c:pt idx="73">
                  <c:v>45.3</c:v>
                </c:pt>
                <c:pt idx="74">
                  <c:v>45.6</c:v>
                </c:pt>
                <c:pt idx="75">
                  <c:v>58</c:v>
                </c:pt>
                <c:pt idx="76">
                  <c:v>63</c:v>
                </c:pt>
                <c:pt idx="77">
                  <c:v>65.3</c:v>
                </c:pt>
                <c:pt idx="78">
                  <c:v>74.2</c:v>
                </c:pt>
                <c:pt idx="79">
                  <c:v>83.1</c:v>
                </c:pt>
                <c:pt idx="80">
                  <c:v>94.6</c:v>
                </c:pt>
                <c:pt idx="81">
                  <c:v>106.4</c:v>
                </c:pt>
                <c:pt idx="82">
                  <c:v>119</c:v>
                </c:pt>
                <c:pt idx="83">
                  <c:v>132</c:v>
                </c:pt>
                <c:pt idx="84">
                  <c:v>148</c:v>
                </c:pt>
                <c:pt idx="85">
                  <c:v>164</c:v>
                </c:pt>
                <c:pt idx="86">
                  <c:v>182</c:v>
                </c:pt>
                <c:pt idx="87">
                  <c:v>200</c:v>
                </c:pt>
                <c:pt idx="88">
                  <c:v>215</c:v>
                </c:pt>
                <c:pt idx="89">
                  <c:v>229</c:v>
                </c:pt>
                <c:pt idx="90">
                  <c:v>232</c:v>
                </c:pt>
                <c:pt idx="91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0F8-4299-857B-02FAC2645615}"/>
            </c:ext>
          </c:extLst>
        </c:ser>
        <c:ser>
          <c:idx val="18"/>
          <c:order val="18"/>
          <c:tx>
            <c:strRef>
              <c:f>'PES PROPERTIES'!$V$32</c:f>
              <c:strCache>
                <c:ptCount val="1"/>
                <c:pt idx="0">
                  <c:v>O3 (5p3/2)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PROPERTIES'!$V$33:$V$124</c:f>
              <c:numCache>
                <c:formatCode>0.00</c:formatCode>
                <c:ptCount val="92"/>
                <c:pt idx="53">
                  <c:v>12.1</c:v>
                </c:pt>
                <c:pt idx="54">
                  <c:v>12.1</c:v>
                </c:pt>
                <c:pt idx="55">
                  <c:v>14.8</c:v>
                </c:pt>
                <c:pt idx="56">
                  <c:v>16.8</c:v>
                </c:pt>
                <c:pt idx="57">
                  <c:v>17</c:v>
                </c:pt>
                <c:pt idx="58">
                  <c:v>22.3</c:v>
                </c:pt>
                <c:pt idx="59">
                  <c:v>21.1</c:v>
                </c:pt>
                <c:pt idx="61">
                  <c:v>21.3</c:v>
                </c:pt>
                <c:pt idx="62">
                  <c:v>22</c:v>
                </c:pt>
                <c:pt idx="63">
                  <c:v>21</c:v>
                </c:pt>
                <c:pt idx="64">
                  <c:v>22.6</c:v>
                </c:pt>
                <c:pt idx="65">
                  <c:v>26.3</c:v>
                </c:pt>
                <c:pt idx="66">
                  <c:v>24.1</c:v>
                </c:pt>
                <c:pt idx="67">
                  <c:v>24.7</c:v>
                </c:pt>
                <c:pt idx="68">
                  <c:v>25</c:v>
                </c:pt>
                <c:pt idx="69">
                  <c:v>24.1</c:v>
                </c:pt>
                <c:pt idx="70">
                  <c:v>26.7</c:v>
                </c:pt>
                <c:pt idx="71">
                  <c:v>29.9</c:v>
                </c:pt>
                <c:pt idx="72">
                  <c:v>32.700000000000003</c:v>
                </c:pt>
                <c:pt idx="73">
                  <c:v>36.799999999999997</c:v>
                </c:pt>
                <c:pt idx="74">
                  <c:v>34.6</c:v>
                </c:pt>
                <c:pt idx="75">
                  <c:v>44.5</c:v>
                </c:pt>
                <c:pt idx="76">
                  <c:v>48</c:v>
                </c:pt>
                <c:pt idx="77">
                  <c:v>51.7</c:v>
                </c:pt>
                <c:pt idx="78">
                  <c:v>57.2</c:v>
                </c:pt>
                <c:pt idx="79">
                  <c:v>64.5</c:v>
                </c:pt>
                <c:pt idx="80">
                  <c:v>73.5</c:v>
                </c:pt>
                <c:pt idx="81">
                  <c:v>83.3</c:v>
                </c:pt>
                <c:pt idx="82">
                  <c:v>92.6</c:v>
                </c:pt>
                <c:pt idx="83">
                  <c:v>104</c:v>
                </c:pt>
                <c:pt idx="84">
                  <c:v>115</c:v>
                </c:pt>
                <c:pt idx="85">
                  <c:v>127</c:v>
                </c:pt>
                <c:pt idx="86">
                  <c:v>140</c:v>
                </c:pt>
                <c:pt idx="87">
                  <c:v>153</c:v>
                </c:pt>
                <c:pt idx="88">
                  <c:v>167</c:v>
                </c:pt>
                <c:pt idx="89">
                  <c:v>182</c:v>
                </c:pt>
                <c:pt idx="90">
                  <c:v>232</c:v>
                </c:pt>
                <c:pt idx="9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0F8-4299-857B-02FAC2645615}"/>
            </c:ext>
          </c:extLst>
        </c:ser>
        <c:ser>
          <c:idx val="19"/>
          <c:order val="19"/>
          <c:tx>
            <c:strRef>
              <c:f>'PES PROPERTIES'!$W$32</c:f>
              <c:strCache>
                <c:ptCount val="1"/>
                <c:pt idx="0">
                  <c:v>O4 (5d3/2)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PROPERTIES'!$W$33:$W$124</c:f>
              <c:numCache>
                <c:formatCode>0.00</c:formatCode>
                <c:ptCount val="92"/>
                <c:pt idx="79">
                  <c:v>9.6</c:v>
                </c:pt>
                <c:pt idx="80">
                  <c:v>14.7</c:v>
                </c:pt>
                <c:pt idx="81">
                  <c:v>20.7</c:v>
                </c:pt>
                <c:pt idx="82">
                  <c:v>26.9</c:v>
                </c:pt>
                <c:pt idx="83">
                  <c:v>31</c:v>
                </c:pt>
                <c:pt idx="84">
                  <c:v>40</c:v>
                </c:pt>
                <c:pt idx="85">
                  <c:v>48</c:v>
                </c:pt>
                <c:pt idx="86">
                  <c:v>58</c:v>
                </c:pt>
                <c:pt idx="87">
                  <c:v>68</c:v>
                </c:pt>
                <c:pt idx="88">
                  <c:v>80</c:v>
                </c:pt>
                <c:pt idx="89">
                  <c:v>92.5</c:v>
                </c:pt>
                <c:pt idx="90">
                  <c:v>94</c:v>
                </c:pt>
                <c:pt idx="91">
                  <c:v>102.8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F8-4299-857B-02FAC2645615}"/>
            </c:ext>
          </c:extLst>
        </c:ser>
        <c:ser>
          <c:idx val="20"/>
          <c:order val="20"/>
          <c:tx>
            <c:strRef>
              <c:f>'PES PROPERTIES'!$X$32</c:f>
              <c:strCache>
                <c:ptCount val="1"/>
                <c:pt idx="0">
                  <c:v>O5 (5d5/2)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PROPERTIES'!$X$33:$X$124</c:f>
              <c:numCache>
                <c:formatCode>0.00</c:formatCode>
                <c:ptCount val="92"/>
                <c:pt idx="79">
                  <c:v>7.8</c:v>
                </c:pt>
                <c:pt idx="80">
                  <c:v>12.5</c:v>
                </c:pt>
                <c:pt idx="81">
                  <c:v>18.100000000000001</c:v>
                </c:pt>
                <c:pt idx="82">
                  <c:v>23.8</c:v>
                </c:pt>
                <c:pt idx="83">
                  <c:v>31</c:v>
                </c:pt>
                <c:pt idx="84">
                  <c:v>40</c:v>
                </c:pt>
                <c:pt idx="85">
                  <c:v>48</c:v>
                </c:pt>
                <c:pt idx="86">
                  <c:v>58</c:v>
                </c:pt>
                <c:pt idx="87">
                  <c:v>68</c:v>
                </c:pt>
                <c:pt idx="88">
                  <c:v>80</c:v>
                </c:pt>
                <c:pt idx="89">
                  <c:v>85.4</c:v>
                </c:pt>
                <c:pt idx="90">
                  <c:v>94</c:v>
                </c:pt>
                <c:pt idx="91">
                  <c:v>94.2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0F8-4299-857B-02FAC2645615}"/>
            </c:ext>
          </c:extLst>
        </c:ser>
        <c:ser>
          <c:idx val="21"/>
          <c:order val="21"/>
          <c:tx>
            <c:strRef>
              <c:f>'PES PROPERTIES'!$Y$32</c:f>
              <c:strCache>
                <c:ptCount val="1"/>
                <c:pt idx="0">
                  <c:v>P1 (6s)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PROPERTIES'!$Y$33:$Y$124</c:f>
              <c:numCache>
                <c:formatCode>0.00</c:formatCode>
                <c:ptCount val="92"/>
                <c:pt idx="85">
                  <c:v>26</c:v>
                </c:pt>
                <c:pt idx="86">
                  <c:v>34</c:v>
                </c:pt>
                <c:pt idx="87">
                  <c:v>44</c:v>
                </c:pt>
                <c:pt idx="88">
                  <c:v>60</c:v>
                </c:pt>
                <c:pt idx="89">
                  <c:v>41.4</c:v>
                </c:pt>
                <c:pt idx="90">
                  <c:v>65</c:v>
                </c:pt>
                <c:pt idx="91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0F8-4299-857B-02FAC2645615}"/>
            </c:ext>
          </c:extLst>
        </c:ser>
        <c:ser>
          <c:idx val="22"/>
          <c:order val="22"/>
          <c:tx>
            <c:strRef>
              <c:f>'PES PROPERTIES'!$Z$32</c:f>
              <c:strCache>
                <c:ptCount val="1"/>
                <c:pt idx="0">
                  <c:v>P2 (6p1/2)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PROPERTIES'!$Z$33:$Z$124</c:f>
              <c:numCache>
                <c:formatCode>0.00</c:formatCode>
                <c:ptCount val="92"/>
                <c:pt idx="86">
                  <c:v>15</c:v>
                </c:pt>
                <c:pt idx="87">
                  <c:v>19</c:v>
                </c:pt>
                <c:pt idx="88">
                  <c:v>49</c:v>
                </c:pt>
                <c:pt idx="89">
                  <c:v>24.5</c:v>
                </c:pt>
                <c:pt idx="90">
                  <c:v>42</c:v>
                </c:pt>
                <c:pt idx="91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F8-4299-857B-02FAC2645615}"/>
            </c:ext>
          </c:extLst>
        </c:ser>
        <c:ser>
          <c:idx val="23"/>
          <c:order val="23"/>
          <c:tx>
            <c:strRef>
              <c:f>'PES PROPERTIES'!$AA$32</c:f>
              <c:strCache>
                <c:ptCount val="1"/>
                <c:pt idx="0">
                  <c:v>P3 (6p3/2)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PROPERTIES'!$B$33:$B$124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PROPERTIES'!$AA$33:$AA$124</c:f>
              <c:numCache>
                <c:formatCode>0.00</c:formatCode>
                <c:ptCount val="92"/>
                <c:pt idx="86">
                  <c:v>15</c:v>
                </c:pt>
                <c:pt idx="87">
                  <c:v>19</c:v>
                </c:pt>
                <c:pt idx="89">
                  <c:v>16.600000000000001</c:v>
                </c:pt>
                <c:pt idx="91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0F8-4299-857B-02FAC264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At val="1.0000000000000002E-2"/>
        <c:crossBetween val="midCat"/>
        <c:majorUnit val="10"/>
      </c:valAx>
      <c:valAx>
        <c:axId val="272415024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Binding 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7771324211851"/>
          <c:y val="0.14328370750891986"/>
          <c:w val="0.15827303906403337"/>
          <c:h val="0.7354852698107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(2) Photon energies</a:t>
            </a:r>
            <a:r>
              <a:rPr lang="en-US" b="1" baseline="0"/>
              <a:t> </a:t>
            </a:r>
            <a:r>
              <a:rPr lang="en-US" b="1"/>
              <a:t>of principal K-, L-, and M-shell emission lines.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3665902777777778"/>
          <c:w val="0.71512153945580925"/>
          <c:h val="0.7528182870370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'PES PROPERTIES'!$AF$32</c:f>
              <c:strCache>
                <c:ptCount val="1"/>
                <c:pt idx="0">
                  <c:v>K-L3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PROPERTIES'!$AF$35:$AF$127</c:f>
              <c:numCache>
                <c:formatCode>0.00</c:formatCode>
                <c:ptCount val="93"/>
                <c:pt idx="0">
                  <c:v>54.3</c:v>
                </c:pt>
                <c:pt idx="1">
                  <c:v>108.5</c:v>
                </c:pt>
                <c:pt idx="2">
                  <c:v>183.3</c:v>
                </c:pt>
                <c:pt idx="3">
                  <c:v>277</c:v>
                </c:pt>
                <c:pt idx="4">
                  <c:v>392.4</c:v>
                </c:pt>
                <c:pt idx="5">
                  <c:v>524.9</c:v>
                </c:pt>
                <c:pt idx="6">
                  <c:v>676.8</c:v>
                </c:pt>
                <c:pt idx="7">
                  <c:v>848.6</c:v>
                </c:pt>
                <c:pt idx="8">
                  <c:v>1040.98</c:v>
                </c:pt>
                <c:pt idx="9">
                  <c:v>1253.5999999999999</c:v>
                </c:pt>
                <c:pt idx="10">
                  <c:v>1486.7</c:v>
                </c:pt>
                <c:pt idx="11">
                  <c:v>1739.98</c:v>
                </c:pt>
                <c:pt idx="12">
                  <c:v>2013.7</c:v>
                </c:pt>
                <c:pt idx="13">
                  <c:v>2307.84</c:v>
                </c:pt>
                <c:pt idx="14">
                  <c:v>2622.39</c:v>
                </c:pt>
                <c:pt idx="15">
                  <c:v>2957.7</c:v>
                </c:pt>
                <c:pt idx="16">
                  <c:v>3313.8</c:v>
                </c:pt>
                <c:pt idx="17">
                  <c:v>3691.68</c:v>
                </c:pt>
                <c:pt idx="18">
                  <c:v>4090.6</c:v>
                </c:pt>
                <c:pt idx="19">
                  <c:v>4510.84</c:v>
                </c:pt>
                <c:pt idx="20">
                  <c:v>4952.2</c:v>
                </c:pt>
                <c:pt idx="21">
                  <c:v>5414.72</c:v>
                </c:pt>
                <c:pt idx="22">
                  <c:v>5898.75</c:v>
                </c:pt>
                <c:pt idx="23">
                  <c:v>6403.84</c:v>
                </c:pt>
                <c:pt idx="24">
                  <c:v>6930.32</c:v>
                </c:pt>
                <c:pt idx="25">
                  <c:v>7478.15</c:v>
                </c:pt>
                <c:pt idx="26">
                  <c:v>8047.78</c:v>
                </c:pt>
                <c:pt idx="27">
                  <c:v>8638.86</c:v>
                </c:pt>
                <c:pt idx="28">
                  <c:v>9251.74</c:v>
                </c:pt>
                <c:pt idx="29">
                  <c:v>9886.42</c:v>
                </c:pt>
                <c:pt idx="30">
                  <c:v>10543.72</c:v>
                </c:pt>
                <c:pt idx="31">
                  <c:v>11222.4</c:v>
                </c:pt>
                <c:pt idx="32">
                  <c:v>11924.2</c:v>
                </c:pt>
                <c:pt idx="33">
                  <c:v>12649</c:v>
                </c:pt>
                <c:pt idx="34">
                  <c:v>13395.3</c:v>
                </c:pt>
                <c:pt idx="35">
                  <c:v>14165</c:v>
                </c:pt>
                <c:pt idx="36">
                  <c:v>14958.4</c:v>
                </c:pt>
                <c:pt idx="37">
                  <c:v>15775.1</c:v>
                </c:pt>
                <c:pt idx="38">
                  <c:v>16615.099999999999</c:v>
                </c:pt>
                <c:pt idx="39">
                  <c:v>17479.34</c:v>
                </c:pt>
                <c:pt idx="40">
                  <c:v>18367.099999999999</c:v>
                </c:pt>
                <c:pt idx="41">
                  <c:v>19279.2</c:v>
                </c:pt>
                <c:pt idx="42">
                  <c:v>20216.099999999999</c:v>
                </c:pt>
                <c:pt idx="43">
                  <c:v>21177.1</c:v>
                </c:pt>
                <c:pt idx="44">
                  <c:v>22162.92</c:v>
                </c:pt>
                <c:pt idx="45">
                  <c:v>23173.599999999999</c:v>
                </c:pt>
                <c:pt idx="46">
                  <c:v>24209.7</c:v>
                </c:pt>
                <c:pt idx="47">
                  <c:v>25271.3</c:v>
                </c:pt>
                <c:pt idx="48">
                  <c:v>26359.1</c:v>
                </c:pt>
                <c:pt idx="49">
                  <c:v>27472.3</c:v>
                </c:pt>
                <c:pt idx="50">
                  <c:v>28612</c:v>
                </c:pt>
                <c:pt idx="51">
                  <c:v>29779</c:v>
                </c:pt>
                <c:pt idx="52">
                  <c:v>30972.799999999999</c:v>
                </c:pt>
                <c:pt idx="53">
                  <c:v>32193.599999999999</c:v>
                </c:pt>
                <c:pt idx="54">
                  <c:v>33441.800000000003</c:v>
                </c:pt>
                <c:pt idx="55">
                  <c:v>34719.699999999997</c:v>
                </c:pt>
                <c:pt idx="56">
                  <c:v>36026.300000000003</c:v>
                </c:pt>
                <c:pt idx="57">
                  <c:v>37361</c:v>
                </c:pt>
                <c:pt idx="58">
                  <c:v>38724.699999999997</c:v>
                </c:pt>
                <c:pt idx="59">
                  <c:v>40118.1</c:v>
                </c:pt>
                <c:pt idx="60">
                  <c:v>41542.199999999997</c:v>
                </c:pt>
                <c:pt idx="61">
                  <c:v>42996.2</c:v>
                </c:pt>
                <c:pt idx="62">
                  <c:v>44481.599999999999</c:v>
                </c:pt>
                <c:pt idx="63">
                  <c:v>45998.400000000001</c:v>
                </c:pt>
                <c:pt idx="64">
                  <c:v>47546.7</c:v>
                </c:pt>
                <c:pt idx="65">
                  <c:v>49127.7</c:v>
                </c:pt>
                <c:pt idx="66">
                  <c:v>50741.599999999999</c:v>
                </c:pt>
                <c:pt idx="67">
                  <c:v>52388.9</c:v>
                </c:pt>
                <c:pt idx="68">
                  <c:v>54069.8</c:v>
                </c:pt>
                <c:pt idx="69">
                  <c:v>55790.2</c:v>
                </c:pt>
                <c:pt idx="70">
                  <c:v>57532</c:v>
                </c:pt>
                <c:pt idx="71">
                  <c:v>59318.239999999998</c:v>
                </c:pt>
                <c:pt idx="72">
                  <c:v>61140.3</c:v>
                </c:pt>
                <c:pt idx="73">
                  <c:v>63000.5</c:v>
                </c:pt>
                <c:pt idx="74">
                  <c:v>64895.6</c:v>
                </c:pt>
                <c:pt idx="75">
                  <c:v>66832</c:v>
                </c:pt>
                <c:pt idx="76">
                  <c:v>68803.7</c:v>
                </c:pt>
                <c:pt idx="77">
                  <c:v>70819</c:v>
                </c:pt>
                <c:pt idx="78">
                  <c:v>72871.5</c:v>
                </c:pt>
                <c:pt idx="79">
                  <c:v>74969.399999999994</c:v>
                </c:pt>
                <c:pt idx="80">
                  <c:v>77107.899999999994</c:v>
                </c:pt>
                <c:pt idx="81">
                  <c:v>79290</c:v>
                </c:pt>
                <c:pt idx="82">
                  <c:v>81520</c:v>
                </c:pt>
                <c:pt idx="83">
                  <c:v>83780</c:v>
                </c:pt>
                <c:pt idx="84">
                  <c:v>86100</c:v>
                </c:pt>
                <c:pt idx="85">
                  <c:v>88470</c:v>
                </c:pt>
                <c:pt idx="86">
                  <c:v>90884</c:v>
                </c:pt>
                <c:pt idx="87">
                  <c:v>93350</c:v>
                </c:pt>
                <c:pt idx="88">
                  <c:v>95868</c:v>
                </c:pt>
                <c:pt idx="89">
                  <c:v>98439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5-405F-BA4E-42145E780377}"/>
            </c:ext>
          </c:extLst>
        </c:ser>
        <c:ser>
          <c:idx val="1"/>
          <c:order val="1"/>
          <c:tx>
            <c:strRef>
              <c:f>'PES PROPERTIES'!$AG$32</c:f>
              <c:strCache>
                <c:ptCount val="1"/>
                <c:pt idx="0">
                  <c:v>K-L2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PROPERTIES'!$AG$35:$AG$127</c:f>
              <c:numCache>
                <c:formatCode>0.00</c:formatCode>
                <c:ptCount val="93"/>
                <c:pt idx="7">
                  <c:v>848.6</c:v>
                </c:pt>
                <c:pt idx="8">
                  <c:v>1040.98</c:v>
                </c:pt>
                <c:pt idx="9">
                  <c:v>1253.5999999999999</c:v>
                </c:pt>
                <c:pt idx="10">
                  <c:v>1486.27</c:v>
                </c:pt>
                <c:pt idx="11">
                  <c:v>1739.38</c:v>
                </c:pt>
                <c:pt idx="12">
                  <c:v>2012.7</c:v>
                </c:pt>
                <c:pt idx="13">
                  <c:v>2306.64</c:v>
                </c:pt>
                <c:pt idx="14">
                  <c:v>2620.7800000000002</c:v>
                </c:pt>
                <c:pt idx="15">
                  <c:v>2955.63</c:v>
                </c:pt>
                <c:pt idx="16">
                  <c:v>3311.1</c:v>
                </c:pt>
                <c:pt idx="17">
                  <c:v>3688.09</c:v>
                </c:pt>
                <c:pt idx="18">
                  <c:v>4086.1</c:v>
                </c:pt>
                <c:pt idx="19">
                  <c:v>4504.8599999999997</c:v>
                </c:pt>
                <c:pt idx="20">
                  <c:v>4944.6400000000003</c:v>
                </c:pt>
                <c:pt idx="21">
                  <c:v>5405.509</c:v>
                </c:pt>
                <c:pt idx="22">
                  <c:v>5887.65</c:v>
                </c:pt>
                <c:pt idx="23">
                  <c:v>6390.84</c:v>
                </c:pt>
                <c:pt idx="24">
                  <c:v>6915.3</c:v>
                </c:pt>
                <c:pt idx="25">
                  <c:v>7460.89</c:v>
                </c:pt>
                <c:pt idx="26">
                  <c:v>8027.83</c:v>
                </c:pt>
                <c:pt idx="27">
                  <c:v>8615.7800000000007</c:v>
                </c:pt>
                <c:pt idx="28">
                  <c:v>9224.82</c:v>
                </c:pt>
                <c:pt idx="29">
                  <c:v>9855.32</c:v>
                </c:pt>
                <c:pt idx="30">
                  <c:v>10507.99</c:v>
                </c:pt>
                <c:pt idx="31">
                  <c:v>11181.4</c:v>
                </c:pt>
                <c:pt idx="32">
                  <c:v>11877.6</c:v>
                </c:pt>
                <c:pt idx="33">
                  <c:v>12598</c:v>
                </c:pt>
                <c:pt idx="34">
                  <c:v>13335.8</c:v>
                </c:pt>
                <c:pt idx="35">
                  <c:v>14097.9</c:v>
                </c:pt>
                <c:pt idx="36">
                  <c:v>14882.9</c:v>
                </c:pt>
                <c:pt idx="37">
                  <c:v>15690.9</c:v>
                </c:pt>
                <c:pt idx="38">
                  <c:v>16521</c:v>
                </c:pt>
                <c:pt idx="39">
                  <c:v>17374.3</c:v>
                </c:pt>
                <c:pt idx="40">
                  <c:v>18250.8</c:v>
                </c:pt>
                <c:pt idx="41">
                  <c:v>19150.400000000001</c:v>
                </c:pt>
                <c:pt idx="42">
                  <c:v>20073.7</c:v>
                </c:pt>
                <c:pt idx="43">
                  <c:v>21020.1</c:v>
                </c:pt>
                <c:pt idx="44">
                  <c:v>21990.3</c:v>
                </c:pt>
                <c:pt idx="45">
                  <c:v>22984.1</c:v>
                </c:pt>
                <c:pt idx="46">
                  <c:v>24002</c:v>
                </c:pt>
                <c:pt idx="47">
                  <c:v>25044</c:v>
                </c:pt>
                <c:pt idx="48">
                  <c:v>26110.799999999999</c:v>
                </c:pt>
                <c:pt idx="49">
                  <c:v>27201.7</c:v>
                </c:pt>
                <c:pt idx="50">
                  <c:v>28317.200000000001</c:v>
                </c:pt>
                <c:pt idx="51">
                  <c:v>29458</c:v>
                </c:pt>
                <c:pt idx="52">
                  <c:v>30625.1</c:v>
                </c:pt>
                <c:pt idx="53">
                  <c:v>31817.1</c:v>
                </c:pt>
                <c:pt idx="54">
                  <c:v>33034.1</c:v>
                </c:pt>
                <c:pt idx="55">
                  <c:v>34278.9</c:v>
                </c:pt>
                <c:pt idx="56">
                  <c:v>35550.199999999997</c:v>
                </c:pt>
                <c:pt idx="57">
                  <c:v>36847.4</c:v>
                </c:pt>
                <c:pt idx="58">
                  <c:v>38171.199999999997</c:v>
                </c:pt>
                <c:pt idx="59">
                  <c:v>39522.400000000001</c:v>
                </c:pt>
                <c:pt idx="60">
                  <c:v>40901.9</c:v>
                </c:pt>
                <c:pt idx="61">
                  <c:v>42308.9</c:v>
                </c:pt>
                <c:pt idx="62">
                  <c:v>43744.1</c:v>
                </c:pt>
                <c:pt idx="63">
                  <c:v>45207.8</c:v>
                </c:pt>
                <c:pt idx="64">
                  <c:v>46699.7</c:v>
                </c:pt>
                <c:pt idx="65">
                  <c:v>48221.1</c:v>
                </c:pt>
                <c:pt idx="66">
                  <c:v>49772.6</c:v>
                </c:pt>
                <c:pt idx="67">
                  <c:v>51354</c:v>
                </c:pt>
                <c:pt idx="68">
                  <c:v>52965</c:v>
                </c:pt>
                <c:pt idx="69">
                  <c:v>54611.4</c:v>
                </c:pt>
                <c:pt idx="70">
                  <c:v>56277</c:v>
                </c:pt>
                <c:pt idx="71">
                  <c:v>57981.7</c:v>
                </c:pt>
                <c:pt idx="72">
                  <c:v>59717.9</c:v>
                </c:pt>
                <c:pt idx="73">
                  <c:v>61486.7</c:v>
                </c:pt>
                <c:pt idx="74">
                  <c:v>63286.7</c:v>
                </c:pt>
                <c:pt idx="75">
                  <c:v>65112</c:v>
                </c:pt>
                <c:pt idx="76">
                  <c:v>66989.5</c:v>
                </c:pt>
                <c:pt idx="77">
                  <c:v>68895</c:v>
                </c:pt>
                <c:pt idx="78">
                  <c:v>70831.899999999994</c:v>
                </c:pt>
                <c:pt idx="79">
                  <c:v>72804.2</c:v>
                </c:pt>
                <c:pt idx="80">
                  <c:v>74814.8</c:v>
                </c:pt>
                <c:pt idx="81">
                  <c:v>76862</c:v>
                </c:pt>
                <c:pt idx="82">
                  <c:v>78950</c:v>
                </c:pt>
                <c:pt idx="83">
                  <c:v>81070</c:v>
                </c:pt>
                <c:pt idx="84">
                  <c:v>83230</c:v>
                </c:pt>
                <c:pt idx="85">
                  <c:v>85430</c:v>
                </c:pt>
                <c:pt idx="86">
                  <c:v>87670</c:v>
                </c:pt>
                <c:pt idx="87">
                  <c:v>89953</c:v>
                </c:pt>
                <c:pt idx="88">
                  <c:v>92287</c:v>
                </c:pt>
                <c:pt idx="89">
                  <c:v>94665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5-405F-BA4E-42145E780377}"/>
            </c:ext>
          </c:extLst>
        </c:ser>
        <c:ser>
          <c:idx val="2"/>
          <c:order val="2"/>
          <c:tx>
            <c:strRef>
              <c:f>'PES PROPERTIES'!$AH$32</c:f>
              <c:strCache>
                <c:ptCount val="1"/>
                <c:pt idx="0">
                  <c:v>K-M3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PROPERTIES'!$AH$35:$AH$127</c:f>
              <c:numCache>
                <c:formatCode>0.00</c:formatCode>
                <c:ptCount val="93"/>
                <c:pt idx="8">
                  <c:v>1071.0999999999999</c:v>
                </c:pt>
                <c:pt idx="9">
                  <c:v>1302.2</c:v>
                </c:pt>
                <c:pt idx="10">
                  <c:v>1557.45</c:v>
                </c:pt>
                <c:pt idx="11">
                  <c:v>1835.94</c:v>
                </c:pt>
                <c:pt idx="12">
                  <c:v>2139.1</c:v>
                </c:pt>
                <c:pt idx="13">
                  <c:v>2464.04</c:v>
                </c:pt>
                <c:pt idx="14">
                  <c:v>2815.6</c:v>
                </c:pt>
                <c:pt idx="15">
                  <c:v>3190.5</c:v>
                </c:pt>
                <c:pt idx="16">
                  <c:v>3589.6</c:v>
                </c:pt>
                <c:pt idx="17">
                  <c:v>4012.7</c:v>
                </c:pt>
                <c:pt idx="18">
                  <c:v>4460.5</c:v>
                </c:pt>
                <c:pt idx="19">
                  <c:v>4931.8100000000004</c:v>
                </c:pt>
                <c:pt idx="20">
                  <c:v>5427.29</c:v>
                </c:pt>
                <c:pt idx="21">
                  <c:v>5946.71</c:v>
                </c:pt>
                <c:pt idx="22">
                  <c:v>6490.45</c:v>
                </c:pt>
                <c:pt idx="23">
                  <c:v>7057.98</c:v>
                </c:pt>
                <c:pt idx="24">
                  <c:v>7649.43</c:v>
                </c:pt>
                <c:pt idx="25">
                  <c:v>8264.66</c:v>
                </c:pt>
                <c:pt idx="26">
                  <c:v>8905.2900000000009</c:v>
                </c:pt>
                <c:pt idx="27">
                  <c:v>9572</c:v>
                </c:pt>
                <c:pt idx="28">
                  <c:v>10264.200000000001</c:v>
                </c:pt>
                <c:pt idx="29">
                  <c:v>10982.1</c:v>
                </c:pt>
                <c:pt idx="30">
                  <c:v>11726.2</c:v>
                </c:pt>
                <c:pt idx="31">
                  <c:v>12495.9</c:v>
                </c:pt>
                <c:pt idx="32">
                  <c:v>13291.4</c:v>
                </c:pt>
                <c:pt idx="33">
                  <c:v>14112</c:v>
                </c:pt>
                <c:pt idx="34">
                  <c:v>14961.3</c:v>
                </c:pt>
                <c:pt idx="35">
                  <c:v>15835.7</c:v>
                </c:pt>
                <c:pt idx="36">
                  <c:v>16737.8</c:v>
                </c:pt>
                <c:pt idx="37">
                  <c:v>17667.8</c:v>
                </c:pt>
                <c:pt idx="38">
                  <c:v>18622.5</c:v>
                </c:pt>
                <c:pt idx="39">
                  <c:v>19608.3</c:v>
                </c:pt>
                <c:pt idx="40">
                  <c:v>20619</c:v>
                </c:pt>
                <c:pt idx="41">
                  <c:v>21656.799999999999</c:v>
                </c:pt>
                <c:pt idx="42">
                  <c:v>22723.599999999999</c:v>
                </c:pt>
                <c:pt idx="43">
                  <c:v>23818.7</c:v>
                </c:pt>
                <c:pt idx="44">
                  <c:v>24942.400000000001</c:v>
                </c:pt>
                <c:pt idx="45">
                  <c:v>26095.5</c:v>
                </c:pt>
                <c:pt idx="46">
                  <c:v>27275.9</c:v>
                </c:pt>
                <c:pt idx="47">
                  <c:v>28486</c:v>
                </c:pt>
                <c:pt idx="48">
                  <c:v>29725.599999999999</c:v>
                </c:pt>
                <c:pt idx="49">
                  <c:v>30995.7</c:v>
                </c:pt>
                <c:pt idx="50">
                  <c:v>32294.7</c:v>
                </c:pt>
                <c:pt idx="51">
                  <c:v>33624</c:v>
                </c:pt>
                <c:pt idx="52">
                  <c:v>34986.9</c:v>
                </c:pt>
                <c:pt idx="53">
                  <c:v>36378.199999999997</c:v>
                </c:pt>
                <c:pt idx="54">
                  <c:v>37801</c:v>
                </c:pt>
                <c:pt idx="55">
                  <c:v>39257.300000000003</c:v>
                </c:pt>
                <c:pt idx="56">
                  <c:v>40748.199999999997</c:v>
                </c:pt>
                <c:pt idx="57">
                  <c:v>42271.3</c:v>
                </c:pt>
                <c:pt idx="58">
                  <c:v>43826</c:v>
                </c:pt>
                <c:pt idx="59">
                  <c:v>45413</c:v>
                </c:pt>
                <c:pt idx="60">
                  <c:v>47037.9</c:v>
                </c:pt>
                <c:pt idx="61">
                  <c:v>48697</c:v>
                </c:pt>
                <c:pt idx="62">
                  <c:v>50382</c:v>
                </c:pt>
                <c:pt idx="63">
                  <c:v>52119</c:v>
                </c:pt>
                <c:pt idx="64">
                  <c:v>53877</c:v>
                </c:pt>
                <c:pt idx="65">
                  <c:v>55681</c:v>
                </c:pt>
                <c:pt idx="66">
                  <c:v>57517</c:v>
                </c:pt>
                <c:pt idx="67">
                  <c:v>59370</c:v>
                </c:pt>
                <c:pt idx="68">
                  <c:v>61283</c:v>
                </c:pt>
                <c:pt idx="69">
                  <c:v>63234</c:v>
                </c:pt>
                <c:pt idx="70">
                  <c:v>65223</c:v>
                </c:pt>
                <c:pt idx="71">
                  <c:v>67244.3</c:v>
                </c:pt>
                <c:pt idx="72">
                  <c:v>69310</c:v>
                </c:pt>
                <c:pt idx="73">
                  <c:v>71413</c:v>
                </c:pt>
                <c:pt idx="74">
                  <c:v>73560.800000000003</c:v>
                </c:pt>
                <c:pt idx="75">
                  <c:v>75748</c:v>
                </c:pt>
                <c:pt idx="76">
                  <c:v>77984</c:v>
                </c:pt>
                <c:pt idx="77">
                  <c:v>80253</c:v>
                </c:pt>
                <c:pt idx="78">
                  <c:v>82576</c:v>
                </c:pt>
                <c:pt idx="79">
                  <c:v>84936</c:v>
                </c:pt>
                <c:pt idx="80">
                  <c:v>87343</c:v>
                </c:pt>
                <c:pt idx="81">
                  <c:v>89800</c:v>
                </c:pt>
                <c:pt idx="82">
                  <c:v>92300</c:v>
                </c:pt>
                <c:pt idx="83">
                  <c:v>94870</c:v>
                </c:pt>
                <c:pt idx="84">
                  <c:v>97470</c:v>
                </c:pt>
                <c:pt idx="85">
                  <c:v>100130</c:v>
                </c:pt>
                <c:pt idx="86">
                  <c:v>102850</c:v>
                </c:pt>
                <c:pt idx="87">
                  <c:v>105609</c:v>
                </c:pt>
                <c:pt idx="88">
                  <c:v>108427</c:v>
                </c:pt>
                <c:pt idx="89">
                  <c:v>111300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15-405F-BA4E-42145E780377}"/>
            </c:ext>
          </c:extLst>
        </c:ser>
        <c:ser>
          <c:idx val="3"/>
          <c:order val="3"/>
          <c:tx>
            <c:strRef>
              <c:f>'PES PROPERTIES'!$AI$32</c:f>
              <c:strCache>
                <c:ptCount val="1"/>
                <c:pt idx="0">
                  <c:v>L3-M5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PROPERTIES'!$AI$35:$AI$127</c:f>
              <c:numCache>
                <c:formatCode>0.00</c:formatCode>
                <c:ptCount val="93"/>
                <c:pt idx="17">
                  <c:v>341.3</c:v>
                </c:pt>
                <c:pt idx="18">
                  <c:v>395.4</c:v>
                </c:pt>
                <c:pt idx="19">
                  <c:v>452.2</c:v>
                </c:pt>
                <c:pt idx="20">
                  <c:v>511.3</c:v>
                </c:pt>
                <c:pt idx="21">
                  <c:v>572.79999999999995</c:v>
                </c:pt>
                <c:pt idx="22">
                  <c:v>637.4</c:v>
                </c:pt>
                <c:pt idx="23">
                  <c:v>705</c:v>
                </c:pt>
                <c:pt idx="24">
                  <c:v>776.2</c:v>
                </c:pt>
                <c:pt idx="25">
                  <c:v>851.5</c:v>
                </c:pt>
                <c:pt idx="26">
                  <c:v>929.7</c:v>
                </c:pt>
                <c:pt idx="27">
                  <c:v>1011.7</c:v>
                </c:pt>
                <c:pt idx="28">
                  <c:v>1097.92</c:v>
                </c:pt>
                <c:pt idx="29">
                  <c:v>1188</c:v>
                </c:pt>
                <c:pt idx="30">
                  <c:v>1282</c:v>
                </c:pt>
                <c:pt idx="31">
                  <c:v>1379.1</c:v>
                </c:pt>
                <c:pt idx="32">
                  <c:v>1480.43</c:v>
                </c:pt>
                <c:pt idx="33">
                  <c:v>1586</c:v>
                </c:pt>
                <c:pt idx="34">
                  <c:v>1694.13</c:v>
                </c:pt>
                <c:pt idx="35">
                  <c:v>1806.56</c:v>
                </c:pt>
                <c:pt idx="36">
                  <c:v>1922.56</c:v>
                </c:pt>
                <c:pt idx="37">
                  <c:v>2042.36</c:v>
                </c:pt>
                <c:pt idx="38">
                  <c:v>2165.89</c:v>
                </c:pt>
                <c:pt idx="39">
                  <c:v>2293.16</c:v>
                </c:pt>
                <c:pt idx="40">
                  <c:v>2424</c:v>
                </c:pt>
                <c:pt idx="41">
                  <c:v>2558.5500000000002</c:v>
                </c:pt>
                <c:pt idx="42">
                  <c:v>2696.74</c:v>
                </c:pt>
                <c:pt idx="43">
                  <c:v>2838.61</c:v>
                </c:pt>
                <c:pt idx="44">
                  <c:v>2984.31</c:v>
                </c:pt>
                <c:pt idx="45">
                  <c:v>3133.73</c:v>
                </c:pt>
                <c:pt idx="46">
                  <c:v>3286.94</c:v>
                </c:pt>
                <c:pt idx="47">
                  <c:v>3443.98</c:v>
                </c:pt>
                <c:pt idx="48">
                  <c:v>3604.72</c:v>
                </c:pt>
                <c:pt idx="49">
                  <c:v>3769.33</c:v>
                </c:pt>
                <c:pt idx="50">
                  <c:v>3937.65</c:v>
                </c:pt>
                <c:pt idx="51">
                  <c:v>4109.8999999999996</c:v>
                </c:pt>
                <c:pt idx="52">
                  <c:v>4286.5</c:v>
                </c:pt>
                <c:pt idx="53">
                  <c:v>4466.26</c:v>
                </c:pt>
                <c:pt idx="54">
                  <c:v>4650.97</c:v>
                </c:pt>
                <c:pt idx="55">
                  <c:v>4840.2</c:v>
                </c:pt>
                <c:pt idx="56">
                  <c:v>5033.7</c:v>
                </c:pt>
                <c:pt idx="57">
                  <c:v>5230.3999999999996</c:v>
                </c:pt>
                <c:pt idx="58">
                  <c:v>5432.5</c:v>
                </c:pt>
                <c:pt idx="59">
                  <c:v>5636.1</c:v>
                </c:pt>
                <c:pt idx="60">
                  <c:v>5845.7</c:v>
                </c:pt>
                <c:pt idx="61">
                  <c:v>6057.2</c:v>
                </c:pt>
                <c:pt idx="62">
                  <c:v>6272.8</c:v>
                </c:pt>
                <c:pt idx="63">
                  <c:v>6495.2</c:v>
                </c:pt>
                <c:pt idx="64">
                  <c:v>6719.8</c:v>
                </c:pt>
                <c:pt idx="65">
                  <c:v>6948.7</c:v>
                </c:pt>
                <c:pt idx="66">
                  <c:v>7179.9</c:v>
                </c:pt>
                <c:pt idx="67">
                  <c:v>7415.6</c:v>
                </c:pt>
                <c:pt idx="68">
                  <c:v>7655.5</c:v>
                </c:pt>
                <c:pt idx="69">
                  <c:v>7899</c:v>
                </c:pt>
                <c:pt idx="70">
                  <c:v>8146.1</c:v>
                </c:pt>
                <c:pt idx="71">
                  <c:v>8397.6</c:v>
                </c:pt>
                <c:pt idx="72">
                  <c:v>8652.5</c:v>
                </c:pt>
                <c:pt idx="73">
                  <c:v>8911.7000000000007</c:v>
                </c:pt>
                <c:pt idx="74">
                  <c:v>9175.1</c:v>
                </c:pt>
                <c:pt idx="75">
                  <c:v>9442.2999999999993</c:v>
                </c:pt>
                <c:pt idx="76">
                  <c:v>9713.2999999999993</c:v>
                </c:pt>
                <c:pt idx="77">
                  <c:v>9988.7999999999993</c:v>
                </c:pt>
                <c:pt idx="78">
                  <c:v>10268.5</c:v>
                </c:pt>
                <c:pt idx="79">
                  <c:v>10551.5</c:v>
                </c:pt>
                <c:pt idx="80">
                  <c:v>10838.8</c:v>
                </c:pt>
                <c:pt idx="81">
                  <c:v>11130.8</c:v>
                </c:pt>
                <c:pt idx="82">
                  <c:v>11426.8</c:v>
                </c:pt>
                <c:pt idx="83">
                  <c:v>11727</c:v>
                </c:pt>
                <c:pt idx="84">
                  <c:v>12031.3</c:v>
                </c:pt>
                <c:pt idx="85">
                  <c:v>12339.7</c:v>
                </c:pt>
                <c:pt idx="86">
                  <c:v>12652</c:v>
                </c:pt>
                <c:pt idx="87">
                  <c:v>12968.7</c:v>
                </c:pt>
                <c:pt idx="88">
                  <c:v>13290.7</c:v>
                </c:pt>
                <c:pt idx="89">
                  <c:v>13614.7</c:v>
                </c:pt>
                <c:pt idx="90">
                  <c:v>13944.1</c:v>
                </c:pt>
                <c:pt idx="91">
                  <c:v>14278.6</c:v>
                </c:pt>
                <c:pt idx="92">
                  <c:v>14617.2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15-405F-BA4E-42145E780377}"/>
            </c:ext>
          </c:extLst>
        </c:ser>
        <c:ser>
          <c:idx val="4"/>
          <c:order val="4"/>
          <c:tx>
            <c:strRef>
              <c:f>'PES PROPERTIES'!$AJ$32</c:f>
              <c:strCache>
                <c:ptCount val="1"/>
                <c:pt idx="0">
                  <c:v>L3-M4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PROPERTIES'!$AJ$35:$AJ$127</c:f>
              <c:numCache>
                <c:formatCode>0.00</c:formatCode>
                <c:ptCount val="93"/>
                <c:pt idx="17">
                  <c:v>341.3</c:v>
                </c:pt>
                <c:pt idx="18">
                  <c:v>395.4</c:v>
                </c:pt>
                <c:pt idx="19">
                  <c:v>452.2</c:v>
                </c:pt>
                <c:pt idx="20">
                  <c:v>511.3</c:v>
                </c:pt>
                <c:pt idx="21">
                  <c:v>572.79999999999995</c:v>
                </c:pt>
                <c:pt idx="22">
                  <c:v>637.4</c:v>
                </c:pt>
                <c:pt idx="23">
                  <c:v>705</c:v>
                </c:pt>
                <c:pt idx="24">
                  <c:v>776.2</c:v>
                </c:pt>
                <c:pt idx="25">
                  <c:v>851.5</c:v>
                </c:pt>
                <c:pt idx="26">
                  <c:v>929.7</c:v>
                </c:pt>
                <c:pt idx="27">
                  <c:v>1011.7</c:v>
                </c:pt>
                <c:pt idx="28">
                  <c:v>1097.92</c:v>
                </c:pt>
                <c:pt idx="29">
                  <c:v>1188</c:v>
                </c:pt>
                <c:pt idx="30">
                  <c:v>1282</c:v>
                </c:pt>
                <c:pt idx="31">
                  <c:v>1379.1</c:v>
                </c:pt>
                <c:pt idx="32">
                  <c:v>1480.43</c:v>
                </c:pt>
                <c:pt idx="33">
                  <c:v>1586</c:v>
                </c:pt>
                <c:pt idx="34">
                  <c:v>1692.56</c:v>
                </c:pt>
                <c:pt idx="35">
                  <c:v>1804.74</c:v>
                </c:pt>
                <c:pt idx="36">
                  <c:v>1920.47</c:v>
                </c:pt>
                <c:pt idx="37">
                  <c:v>2039.9</c:v>
                </c:pt>
                <c:pt idx="38">
                  <c:v>2163</c:v>
                </c:pt>
                <c:pt idx="39">
                  <c:v>2289.85</c:v>
                </c:pt>
                <c:pt idx="40">
                  <c:v>2420</c:v>
                </c:pt>
                <c:pt idx="41">
                  <c:v>2554.31</c:v>
                </c:pt>
                <c:pt idx="42">
                  <c:v>2692.05</c:v>
                </c:pt>
                <c:pt idx="43">
                  <c:v>2833.29</c:v>
                </c:pt>
                <c:pt idx="44">
                  <c:v>2978.21</c:v>
                </c:pt>
                <c:pt idx="45">
                  <c:v>3126.91</c:v>
                </c:pt>
                <c:pt idx="46">
                  <c:v>3279.29</c:v>
                </c:pt>
                <c:pt idx="47">
                  <c:v>3435.42</c:v>
                </c:pt>
                <c:pt idx="48">
                  <c:v>3595.32</c:v>
                </c:pt>
                <c:pt idx="49">
                  <c:v>3758.8</c:v>
                </c:pt>
                <c:pt idx="50">
                  <c:v>3926.04</c:v>
                </c:pt>
                <c:pt idx="52">
                  <c:v>4272.2</c:v>
                </c:pt>
                <c:pt idx="53">
                  <c:v>4450.8999999999996</c:v>
                </c:pt>
                <c:pt idx="54">
                  <c:v>4634.2299999999996</c:v>
                </c:pt>
                <c:pt idx="55">
                  <c:v>4823</c:v>
                </c:pt>
                <c:pt idx="56">
                  <c:v>5013.5</c:v>
                </c:pt>
                <c:pt idx="57">
                  <c:v>5207.7</c:v>
                </c:pt>
                <c:pt idx="58">
                  <c:v>5407.8</c:v>
                </c:pt>
                <c:pt idx="59">
                  <c:v>5609</c:v>
                </c:pt>
                <c:pt idx="60">
                  <c:v>5816.6</c:v>
                </c:pt>
                <c:pt idx="61">
                  <c:v>6025</c:v>
                </c:pt>
                <c:pt idx="62">
                  <c:v>6238</c:v>
                </c:pt>
                <c:pt idx="63">
                  <c:v>6457.7</c:v>
                </c:pt>
                <c:pt idx="64">
                  <c:v>6679.5</c:v>
                </c:pt>
                <c:pt idx="65">
                  <c:v>6905</c:v>
                </c:pt>
                <c:pt idx="66">
                  <c:v>7133.1</c:v>
                </c:pt>
                <c:pt idx="67">
                  <c:v>7367.3</c:v>
                </c:pt>
                <c:pt idx="68">
                  <c:v>7604.9</c:v>
                </c:pt>
                <c:pt idx="69">
                  <c:v>7844.6</c:v>
                </c:pt>
                <c:pt idx="70">
                  <c:v>8087.9</c:v>
                </c:pt>
                <c:pt idx="71">
                  <c:v>8335.2000000000007</c:v>
                </c:pt>
                <c:pt idx="72">
                  <c:v>8586.2000000000007</c:v>
                </c:pt>
                <c:pt idx="73">
                  <c:v>8841</c:v>
                </c:pt>
                <c:pt idx="74">
                  <c:v>9099.5</c:v>
                </c:pt>
                <c:pt idx="75">
                  <c:v>9361.7999999999993</c:v>
                </c:pt>
                <c:pt idx="76">
                  <c:v>9628</c:v>
                </c:pt>
                <c:pt idx="77">
                  <c:v>9897.6</c:v>
                </c:pt>
                <c:pt idx="78">
                  <c:v>10172.799999999999</c:v>
                </c:pt>
                <c:pt idx="79">
                  <c:v>10449.5</c:v>
                </c:pt>
                <c:pt idx="80">
                  <c:v>10730.91</c:v>
                </c:pt>
                <c:pt idx="81">
                  <c:v>11015.8</c:v>
                </c:pt>
                <c:pt idx="82">
                  <c:v>11304.8</c:v>
                </c:pt>
                <c:pt idx="83">
                  <c:v>11597.9</c:v>
                </c:pt>
                <c:pt idx="84">
                  <c:v>11895</c:v>
                </c:pt>
                <c:pt idx="85">
                  <c:v>12196.2</c:v>
                </c:pt>
                <c:pt idx="86">
                  <c:v>12500.8</c:v>
                </c:pt>
                <c:pt idx="87">
                  <c:v>12809.6</c:v>
                </c:pt>
                <c:pt idx="88">
                  <c:v>13122.2</c:v>
                </c:pt>
                <c:pt idx="89">
                  <c:v>13438.8</c:v>
                </c:pt>
                <c:pt idx="90">
                  <c:v>13759.7</c:v>
                </c:pt>
                <c:pt idx="91">
                  <c:v>14084.2</c:v>
                </c:pt>
                <c:pt idx="92">
                  <c:v>14411.9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15-405F-BA4E-42145E780377}"/>
            </c:ext>
          </c:extLst>
        </c:ser>
        <c:ser>
          <c:idx val="5"/>
          <c:order val="5"/>
          <c:tx>
            <c:strRef>
              <c:f>'PES PROPERTIES'!$AK$32</c:f>
              <c:strCache>
                <c:ptCount val="1"/>
                <c:pt idx="0">
                  <c:v>L2-M4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PROPERTIES'!$AK$35:$AK$127</c:f>
              <c:numCache>
                <c:formatCode>0.00</c:formatCode>
                <c:ptCount val="93"/>
                <c:pt idx="17">
                  <c:v>344.9</c:v>
                </c:pt>
                <c:pt idx="18">
                  <c:v>399.6</c:v>
                </c:pt>
                <c:pt idx="19">
                  <c:v>458.4</c:v>
                </c:pt>
                <c:pt idx="20">
                  <c:v>519.20000000000005</c:v>
                </c:pt>
                <c:pt idx="21">
                  <c:v>582.79999999999995</c:v>
                </c:pt>
                <c:pt idx="22">
                  <c:v>648.79999999999995</c:v>
                </c:pt>
                <c:pt idx="23">
                  <c:v>718.5</c:v>
                </c:pt>
                <c:pt idx="24">
                  <c:v>791.4</c:v>
                </c:pt>
                <c:pt idx="25">
                  <c:v>868.8</c:v>
                </c:pt>
                <c:pt idx="26">
                  <c:v>949.8</c:v>
                </c:pt>
                <c:pt idx="27">
                  <c:v>1034.7</c:v>
                </c:pt>
                <c:pt idx="28">
                  <c:v>1124.8</c:v>
                </c:pt>
                <c:pt idx="29">
                  <c:v>1218.5</c:v>
                </c:pt>
                <c:pt idx="30">
                  <c:v>1317</c:v>
                </c:pt>
                <c:pt idx="31">
                  <c:v>1419.23</c:v>
                </c:pt>
                <c:pt idx="32">
                  <c:v>1525.9</c:v>
                </c:pt>
                <c:pt idx="33">
                  <c:v>1636.6</c:v>
                </c:pt>
                <c:pt idx="34">
                  <c:v>1752.17</c:v>
                </c:pt>
                <c:pt idx="35">
                  <c:v>1871.72</c:v>
                </c:pt>
                <c:pt idx="36">
                  <c:v>1995.84</c:v>
                </c:pt>
                <c:pt idx="37">
                  <c:v>2124.4</c:v>
                </c:pt>
                <c:pt idx="38">
                  <c:v>2257.4</c:v>
                </c:pt>
                <c:pt idx="39">
                  <c:v>2394.81</c:v>
                </c:pt>
                <c:pt idx="40">
                  <c:v>2538</c:v>
                </c:pt>
                <c:pt idx="41">
                  <c:v>2683.23</c:v>
                </c:pt>
                <c:pt idx="42">
                  <c:v>2834.41</c:v>
                </c:pt>
                <c:pt idx="43">
                  <c:v>2990.22</c:v>
                </c:pt>
                <c:pt idx="44">
                  <c:v>3150.94</c:v>
                </c:pt>
                <c:pt idx="45">
                  <c:v>3316.57</c:v>
                </c:pt>
                <c:pt idx="46">
                  <c:v>3487.21</c:v>
                </c:pt>
                <c:pt idx="47">
                  <c:v>3662.8</c:v>
                </c:pt>
                <c:pt idx="48">
                  <c:v>3843.57</c:v>
                </c:pt>
                <c:pt idx="49">
                  <c:v>4029.58</c:v>
                </c:pt>
                <c:pt idx="50">
                  <c:v>4220.72</c:v>
                </c:pt>
                <c:pt idx="52">
                  <c:v>4619.8</c:v>
                </c:pt>
                <c:pt idx="53">
                  <c:v>4827.53</c:v>
                </c:pt>
                <c:pt idx="54">
                  <c:v>5042.1000000000004</c:v>
                </c:pt>
                <c:pt idx="55">
                  <c:v>5262.2</c:v>
                </c:pt>
                <c:pt idx="56">
                  <c:v>5488.9</c:v>
                </c:pt>
                <c:pt idx="57">
                  <c:v>5721.6</c:v>
                </c:pt>
                <c:pt idx="58">
                  <c:v>5961</c:v>
                </c:pt>
                <c:pt idx="59">
                  <c:v>6205.1</c:v>
                </c:pt>
                <c:pt idx="60">
                  <c:v>6456.4</c:v>
                </c:pt>
                <c:pt idx="61">
                  <c:v>6713.2</c:v>
                </c:pt>
                <c:pt idx="62">
                  <c:v>6978</c:v>
                </c:pt>
                <c:pt idx="63">
                  <c:v>7247.7</c:v>
                </c:pt>
                <c:pt idx="64">
                  <c:v>7525.3</c:v>
                </c:pt>
                <c:pt idx="65">
                  <c:v>7810.9</c:v>
                </c:pt>
                <c:pt idx="66">
                  <c:v>8101</c:v>
                </c:pt>
                <c:pt idx="67">
                  <c:v>8401.7999999999993</c:v>
                </c:pt>
                <c:pt idx="68">
                  <c:v>8709</c:v>
                </c:pt>
                <c:pt idx="69">
                  <c:v>9022.7000000000007</c:v>
                </c:pt>
                <c:pt idx="70">
                  <c:v>9343.1</c:v>
                </c:pt>
                <c:pt idx="71">
                  <c:v>9672.35</c:v>
                </c:pt>
                <c:pt idx="72">
                  <c:v>10010</c:v>
                </c:pt>
                <c:pt idx="73">
                  <c:v>10355.299999999999</c:v>
                </c:pt>
                <c:pt idx="74">
                  <c:v>10708.3</c:v>
                </c:pt>
                <c:pt idx="75">
                  <c:v>11070.7</c:v>
                </c:pt>
                <c:pt idx="76">
                  <c:v>11442.3</c:v>
                </c:pt>
                <c:pt idx="77">
                  <c:v>11822.6</c:v>
                </c:pt>
                <c:pt idx="78">
                  <c:v>12213.3</c:v>
                </c:pt>
                <c:pt idx="79">
                  <c:v>12613.7</c:v>
                </c:pt>
                <c:pt idx="80">
                  <c:v>13023.5</c:v>
                </c:pt>
                <c:pt idx="81">
                  <c:v>13447</c:v>
                </c:pt>
                <c:pt idx="82">
                  <c:v>13876</c:v>
                </c:pt>
                <c:pt idx="83">
                  <c:v>14316</c:v>
                </c:pt>
                <c:pt idx="84">
                  <c:v>14770</c:v>
                </c:pt>
                <c:pt idx="85">
                  <c:v>15235.8</c:v>
                </c:pt>
                <c:pt idx="86">
                  <c:v>15713</c:v>
                </c:pt>
                <c:pt idx="87">
                  <c:v>16202.2</c:v>
                </c:pt>
                <c:pt idx="88">
                  <c:v>16702</c:v>
                </c:pt>
                <c:pt idx="89">
                  <c:v>17220</c:v>
                </c:pt>
                <c:pt idx="90">
                  <c:v>17750.2</c:v>
                </c:pt>
                <c:pt idx="91">
                  <c:v>18293.7</c:v>
                </c:pt>
                <c:pt idx="92">
                  <c:v>18852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15-405F-BA4E-42145E780377}"/>
            </c:ext>
          </c:extLst>
        </c:ser>
        <c:ser>
          <c:idx val="6"/>
          <c:order val="6"/>
          <c:tx>
            <c:strRef>
              <c:f>'PES PROPERTIES'!$AL$32</c:f>
              <c:strCache>
                <c:ptCount val="1"/>
                <c:pt idx="0">
                  <c:v>L3-N5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PROPERTIES'!$AL$35:$AL$127</c:f>
              <c:numCache>
                <c:formatCode>0.00</c:formatCode>
                <c:ptCount val="93"/>
                <c:pt idx="37">
                  <c:v>2219.4</c:v>
                </c:pt>
                <c:pt idx="38">
                  <c:v>2367</c:v>
                </c:pt>
                <c:pt idx="39">
                  <c:v>2518.3000000000002</c:v>
                </c:pt>
                <c:pt idx="40">
                  <c:v>2674</c:v>
                </c:pt>
                <c:pt idx="41">
                  <c:v>2836</c:v>
                </c:pt>
                <c:pt idx="42">
                  <c:v>3001.3</c:v>
                </c:pt>
                <c:pt idx="43">
                  <c:v>3171.79</c:v>
                </c:pt>
                <c:pt idx="44">
                  <c:v>3347.81</c:v>
                </c:pt>
                <c:pt idx="45">
                  <c:v>3528.12</c:v>
                </c:pt>
                <c:pt idx="46">
                  <c:v>3713.81</c:v>
                </c:pt>
                <c:pt idx="47">
                  <c:v>3904.86</c:v>
                </c:pt>
                <c:pt idx="48">
                  <c:v>4100.78</c:v>
                </c:pt>
                <c:pt idx="49">
                  <c:v>4301.7</c:v>
                </c:pt>
                <c:pt idx="50">
                  <c:v>4507.5</c:v>
                </c:pt>
                <c:pt idx="52">
                  <c:v>4935.8999999999996</c:v>
                </c:pt>
                <c:pt idx="53">
                  <c:v>5156.5</c:v>
                </c:pt>
                <c:pt idx="54">
                  <c:v>5383.5</c:v>
                </c:pt>
                <c:pt idx="55">
                  <c:v>5613.4</c:v>
                </c:pt>
                <c:pt idx="56">
                  <c:v>5850</c:v>
                </c:pt>
                <c:pt idx="57">
                  <c:v>6089.4</c:v>
                </c:pt>
                <c:pt idx="58">
                  <c:v>6339</c:v>
                </c:pt>
                <c:pt idx="59">
                  <c:v>6586</c:v>
                </c:pt>
                <c:pt idx="60">
                  <c:v>6843.2</c:v>
                </c:pt>
                <c:pt idx="61">
                  <c:v>7102.8</c:v>
                </c:pt>
                <c:pt idx="62">
                  <c:v>7366.7</c:v>
                </c:pt>
                <c:pt idx="63">
                  <c:v>7635.7</c:v>
                </c:pt>
                <c:pt idx="64">
                  <c:v>7911</c:v>
                </c:pt>
                <c:pt idx="65">
                  <c:v>8189</c:v>
                </c:pt>
                <c:pt idx="66">
                  <c:v>8468</c:v>
                </c:pt>
                <c:pt idx="67">
                  <c:v>8758.7999999999993</c:v>
                </c:pt>
                <c:pt idx="68">
                  <c:v>9048.9</c:v>
                </c:pt>
                <c:pt idx="69">
                  <c:v>9347.2999999999993</c:v>
                </c:pt>
                <c:pt idx="70">
                  <c:v>9651.7999999999993</c:v>
                </c:pt>
                <c:pt idx="71">
                  <c:v>9961.5</c:v>
                </c:pt>
                <c:pt idx="72">
                  <c:v>10275.200000000001</c:v>
                </c:pt>
                <c:pt idx="73">
                  <c:v>10598.5</c:v>
                </c:pt>
                <c:pt idx="74">
                  <c:v>10920.3</c:v>
                </c:pt>
                <c:pt idx="75">
                  <c:v>11250.5</c:v>
                </c:pt>
                <c:pt idx="76">
                  <c:v>11584.7</c:v>
                </c:pt>
                <c:pt idx="77">
                  <c:v>11924.1</c:v>
                </c:pt>
                <c:pt idx="78">
                  <c:v>12271.5</c:v>
                </c:pt>
                <c:pt idx="79">
                  <c:v>12622.6</c:v>
                </c:pt>
                <c:pt idx="80">
                  <c:v>12979.9</c:v>
                </c:pt>
                <c:pt idx="81">
                  <c:v>13340.4</c:v>
                </c:pt>
                <c:pt idx="84">
                  <c:v>14450</c:v>
                </c:pt>
                <c:pt idx="85">
                  <c:v>14841.4</c:v>
                </c:pt>
                <c:pt idx="87">
                  <c:v>15623.7</c:v>
                </c:pt>
                <c:pt idx="88">
                  <c:v>16024</c:v>
                </c:pt>
                <c:pt idx="89">
                  <c:v>16428.3</c:v>
                </c:pt>
                <c:pt idx="90">
                  <c:v>16840</c:v>
                </c:pt>
                <c:pt idx="91">
                  <c:v>17255.3</c:v>
                </c:pt>
                <c:pt idx="92">
                  <c:v>17676.5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15-405F-BA4E-42145E780377}"/>
            </c:ext>
          </c:extLst>
        </c:ser>
        <c:ser>
          <c:idx val="7"/>
          <c:order val="7"/>
          <c:tx>
            <c:strRef>
              <c:f>'PES PROPERTIES'!$AM$32</c:f>
              <c:strCache>
                <c:ptCount val="1"/>
                <c:pt idx="0">
                  <c:v>L2-N4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PROPERTIES'!$AM$35:$AM$127</c:f>
              <c:numCache>
                <c:formatCode>0.00</c:formatCode>
                <c:ptCount val="93"/>
                <c:pt idx="37">
                  <c:v>2302.6999999999998</c:v>
                </c:pt>
                <c:pt idx="38">
                  <c:v>2461.8000000000002</c:v>
                </c:pt>
                <c:pt idx="39">
                  <c:v>2623.5</c:v>
                </c:pt>
                <c:pt idx="40">
                  <c:v>2792</c:v>
                </c:pt>
                <c:pt idx="41">
                  <c:v>2964.5</c:v>
                </c:pt>
                <c:pt idx="42">
                  <c:v>3143.8</c:v>
                </c:pt>
                <c:pt idx="43">
                  <c:v>3328.7</c:v>
                </c:pt>
                <c:pt idx="44">
                  <c:v>3519.59</c:v>
                </c:pt>
                <c:pt idx="45">
                  <c:v>3716.86</c:v>
                </c:pt>
                <c:pt idx="46">
                  <c:v>3920.81</c:v>
                </c:pt>
                <c:pt idx="47">
                  <c:v>4131.12</c:v>
                </c:pt>
                <c:pt idx="48">
                  <c:v>4347.79</c:v>
                </c:pt>
                <c:pt idx="49">
                  <c:v>4570.8999999999996</c:v>
                </c:pt>
                <c:pt idx="50">
                  <c:v>4800.8999999999996</c:v>
                </c:pt>
                <c:pt idx="52">
                  <c:v>5280.4</c:v>
                </c:pt>
                <c:pt idx="53">
                  <c:v>5531.1</c:v>
                </c:pt>
                <c:pt idx="54">
                  <c:v>5788.5</c:v>
                </c:pt>
                <c:pt idx="55">
                  <c:v>6052</c:v>
                </c:pt>
                <c:pt idx="56">
                  <c:v>6322.1</c:v>
                </c:pt>
                <c:pt idx="57">
                  <c:v>6602.1</c:v>
                </c:pt>
                <c:pt idx="58">
                  <c:v>6892</c:v>
                </c:pt>
                <c:pt idx="59">
                  <c:v>7178</c:v>
                </c:pt>
                <c:pt idx="60">
                  <c:v>7480.3</c:v>
                </c:pt>
                <c:pt idx="61">
                  <c:v>7785.8</c:v>
                </c:pt>
                <c:pt idx="62">
                  <c:v>8102</c:v>
                </c:pt>
                <c:pt idx="63">
                  <c:v>8418.7999999999993</c:v>
                </c:pt>
                <c:pt idx="64">
                  <c:v>8747</c:v>
                </c:pt>
                <c:pt idx="65">
                  <c:v>9089</c:v>
                </c:pt>
                <c:pt idx="66">
                  <c:v>9426</c:v>
                </c:pt>
                <c:pt idx="67">
                  <c:v>9780.1</c:v>
                </c:pt>
                <c:pt idx="68">
                  <c:v>10143.4</c:v>
                </c:pt>
                <c:pt idx="69">
                  <c:v>10515.8</c:v>
                </c:pt>
                <c:pt idx="70">
                  <c:v>10895.2</c:v>
                </c:pt>
                <c:pt idx="71">
                  <c:v>11285.9</c:v>
                </c:pt>
                <c:pt idx="72">
                  <c:v>11685.4</c:v>
                </c:pt>
                <c:pt idx="73">
                  <c:v>12095.3</c:v>
                </c:pt>
                <c:pt idx="74">
                  <c:v>12512.6</c:v>
                </c:pt>
                <c:pt idx="75">
                  <c:v>12942</c:v>
                </c:pt>
                <c:pt idx="76">
                  <c:v>13381.7</c:v>
                </c:pt>
                <c:pt idx="77">
                  <c:v>13830.1</c:v>
                </c:pt>
                <c:pt idx="78">
                  <c:v>14291.5</c:v>
                </c:pt>
                <c:pt idx="79">
                  <c:v>14764.4</c:v>
                </c:pt>
                <c:pt idx="80">
                  <c:v>15247.7</c:v>
                </c:pt>
                <c:pt idx="81">
                  <c:v>15744</c:v>
                </c:pt>
                <c:pt idx="82">
                  <c:v>16251</c:v>
                </c:pt>
                <c:pt idx="83">
                  <c:v>16770</c:v>
                </c:pt>
                <c:pt idx="84">
                  <c:v>17303</c:v>
                </c:pt>
                <c:pt idx="85">
                  <c:v>17849</c:v>
                </c:pt>
                <c:pt idx="86">
                  <c:v>18408</c:v>
                </c:pt>
                <c:pt idx="87">
                  <c:v>18982.5</c:v>
                </c:pt>
                <c:pt idx="88">
                  <c:v>19568</c:v>
                </c:pt>
                <c:pt idx="89">
                  <c:v>20167.099999999999</c:v>
                </c:pt>
                <c:pt idx="90">
                  <c:v>20784.8</c:v>
                </c:pt>
                <c:pt idx="91">
                  <c:v>21417.3</c:v>
                </c:pt>
                <c:pt idx="92">
                  <c:v>22065.200000000001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15-405F-BA4E-42145E780377}"/>
            </c:ext>
          </c:extLst>
        </c:ser>
        <c:ser>
          <c:idx val="8"/>
          <c:order val="8"/>
          <c:tx>
            <c:strRef>
              <c:f>'PES PROPERTIES'!$AN$32</c:f>
              <c:strCache>
                <c:ptCount val="1"/>
                <c:pt idx="0">
                  <c:v>M5-N7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'PES PROPERTIES'!$AN$35:$AN$127</c:f>
              <c:numCache>
                <c:formatCode>0.00</c:formatCode>
                <c:ptCount val="93"/>
                <c:pt idx="54">
                  <c:v>833</c:v>
                </c:pt>
                <c:pt idx="55">
                  <c:v>883</c:v>
                </c:pt>
                <c:pt idx="56">
                  <c:v>929</c:v>
                </c:pt>
                <c:pt idx="57">
                  <c:v>978</c:v>
                </c:pt>
                <c:pt idx="59">
                  <c:v>1081</c:v>
                </c:pt>
                <c:pt idx="60">
                  <c:v>1131</c:v>
                </c:pt>
                <c:pt idx="61">
                  <c:v>1185</c:v>
                </c:pt>
                <c:pt idx="62">
                  <c:v>1240</c:v>
                </c:pt>
                <c:pt idx="63">
                  <c:v>1293</c:v>
                </c:pt>
                <c:pt idx="64">
                  <c:v>1348</c:v>
                </c:pt>
                <c:pt idx="65">
                  <c:v>1406</c:v>
                </c:pt>
                <c:pt idx="66">
                  <c:v>1462</c:v>
                </c:pt>
                <c:pt idx="67">
                  <c:v>1521.4</c:v>
                </c:pt>
                <c:pt idx="68">
                  <c:v>1581.3</c:v>
                </c:pt>
                <c:pt idx="69">
                  <c:v>1644.6</c:v>
                </c:pt>
                <c:pt idx="70">
                  <c:v>1710</c:v>
                </c:pt>
                <c:pt idx="71">
                  <c:v>1775.4</c:v>
                </c:pt>
                <c:pt idx="72">
                  <c:v>1842.5</c:v>
                </c:pt>
                <c:pt idx="73">
                  <c:v>1910.2</c:v>
                </c:pt>
                <c:pt idx="74">
                  <c:v>1979.9</c:v>
                </c:pt>
                <c:pt idx="75">
                  <c:v>2050.5</c:v>
                </c:pt>
                <c:pt idx="76">
                  <c:v>2122.9</c:v>
                </c:pt>
                <c:pt idx="77">
                  <c:v>2195.3000000000002</c:v>
                </c:pt>
                <c:pt idx="78">
                  <c:v>2270.6</c:v>
                </c:pt>
                <c:pt idx="79">
                  <c:v>2345.5</c:v>
                </c:pt>
                <c:pt idx="80">
                  <c:v>2422.6</c:v>
                </c:pt>
                <c:pt idx="87">
                  <c:v>2996.1</c:v>
                </c:pt>
                <c:pt idx="88">
                  <c:v>3082.3</c:v>
                </c:pt>
                <c:pt idx="89">
                  <c:v>3170.8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15-405F-BA4E-42145E78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Emission Photon 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83953890185827"/>
          <c:y val="0.24539171791734932"/>
          <c:w val="0.1260574526174178"/>
          <c:h val="0.47281195916405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(3) Relative Intensities of K-, L-, and M-shell emission lines.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5135810185185189"/>
          <c:w val="0.71512153945580925"/>
          <c:h val="0.73517939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'PES PROPERTIES'!$AS$32</c:f>
              <c:strCache>
                <c:ptCount val="1"/>
                <c:pt idx="0">
                  <c:v>K-L3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PROPERTIES'!$AS$33:$AS$124</c:f>
              <c:numCache>
                <c:formatCode>0.00</c:formatCode>
                <c:ptCount val="92"/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147</c:v>
                </c:pt>
                <c:pt idx="6">
                  <c:v>150</c:v>
                </c:pt>
                <c:pt idx="7">
                  <c:v>151</c:v>
                </c:pt>
                <c:pt idx="8">
                  <c:v>148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2-4794-A169-B95549689149}"/>
            </c:ext>
          </c:extLst>
        </c:ser>
        <c:ser>
          <c:idx val="1"/>
          <c:order val="1"/>
          <c:tx>
            <c:strRef>
              <c:f>'PES PROPERTIES'!$AT$32</c:f>
              <c:strCache>
                <c:ptCount val="1"/>
                <c:pt idx="0">
                  <c:v>K-L2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PROPERTIES'!$AT$33:$AT$124</c:f>
              <c:numCache>
                <c:formatCode>0.00</c:formatCode>
                <c:ptCount val="92"/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147</c:v>
                </c:pt>
                <c:pt idx="6">
                  <c:v>150</c:v>
                </c:pt>
                <c:pt idx="7">
                  <c:v>151</c:v>
                </c:pt>
                <c:pt idx="8">
                  <c:v>148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9">
                  <c:v>62</c:v>
                </c:pt>
                <c:pt idx="9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2-4794-A169-B95549689149}"/>
            </c:ext>
          </c:extLst>
        </c:ser>
        <c:ser>
          <c:idx val="2"/>
          <c:order val="2"/>
          <c:tx>
            <c:strRef>
              <c:f>'PES PROPERTIES'!$AU$32</c:f>
              <c:strCache>
                <c:ptCount val="1"/>
                <c:pt idx="0">
                  <c:v>K-M3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PROPERTIES'!$AU$33:$AU$124</c:f>
              <c:numCache>
                <c:formatCode>0.00</c:formatCode>
                <c:ptCount val="9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66</c:v>
                </c:pt>
                <c:pt idx="31">
                  <c:v>60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9">
                  <c:v>24</c:v>
                </c:pt>
                <c:pt idx="9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B-4196-9ADC-A9AF4BBE092F}"/>
            </c:ext>
          </c:extLst>
        </c:ser>
        <c:ser>
          <c:idx val="3"/>
          <c:order val="3"/>
          <c:tx>
            <c:strRef>
              <c:f>'PES PROPERTIES'!$AV$32</c:f>
              <c:strCache>
                <c:ptCount val="1"/>
                <c:pt idx="0">
                  <c:v>K-M2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PROPERTIES'!$AV$33:$AV$124</c:f>
              <c:numCache>
                <c:formatCode>0.00</c:formatCode>
                <c:ptCount val="92"/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9">
                  <c:v>12</c:v>
                </c:pt>
                <c:pt idx="9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B-4196-9ADC-A9AF4BBE092F}"/>
            </c:ext>
          </c:extLst>
        </c:ser>
        <c:ser>
          <c:idx val="4"/>
          <c:order val="4"/>
          <c:tx>
            <c:strRef>
              <c:f>'PES PROPERTIES'!$AW$32</c:f>
              <c:strCache>
                <c:ptCount val="1"/>
                <c:pt idx="0">
                  <c:v>K-N3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PROPERTIES'!$AW$33:$AW$124</c:f>
              <c:numCache>
                <c:formatCode>0.00</c:formatCode>
                <c:ptCount val="92"/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9">
                  <c:v>9</c:v>
                </c:pt>
                <c:pt idx="9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B-4196-9ADC-A9AF4BBE092F}"/>
            </c:ext>
          </c:extLst>
        </c:ser>
        <c:ser>
          <c:idx val="5"/>
          <c:order val="5"/>
          <c:tx>
            <c:strRef>
              <c:f>'PES PROPERTIES'!$AX$32</c:f>
              <c:strCache>
                <c:ptCount val="1"/>
                <c:pt idx="0">
                  <c:v>L3-M5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PROPERTIES'!$AX$33:$AX$124</c:f>
              <c:numCache>
                <c:formatCode>0.00</c:formatCode>
                <c:ptCount val="92"/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196-9ADC-A9AF4BBE092F}"/>
            </c:ext>
          </c:extLst>
        </c:ser>
        <c:ser>
          <c:idx val="6"/>
          <c:order val="6"/>
          <c:tx>
            <c:strRef>
              <c:f>'PES PROPERTIES'!$AY$32</c:f>
              <c:strCache>
                <c:ptCount val="1"/>
                <c:pt idx="0">
                  <c:v>L3-M4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PROPERTIES'!$AY$33:$AY$124</c:f>
              <c:numCache>
                <c:formatCode>0.00</c:formatCode>
                <c:ptCount val="92"/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9">
                  <c:v>11</c:v>
                </c:pt>
                <c:pt idx="9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B-4196-9ADC-A9AF4BBE092F}"/>
            </c:ext>
          </c:extLst>
        </c:ser>
        <c:ser>
          <c:idx val="7"/>
          <c:order val="7"/>
          <c:tx>
            <c:strRef>
              <c:f>'PES PROPERTIES'!$AZ$32</c:f>
              <c:strCache>
                <c:ptCount val="1"/>
                <c:pt idx="0">
                  <c:v>L3-M1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PROPERTIES'!$AZ$33:$AZ$124</c:f>
              <c:numCache>
                <c:formatCode>0.00</c:formatCode>
                <c:ptCount val="92"/>
                <c:pt idx="20">
                  <c:v>21</c:v>
                </c:pt>
                <c:pt idx="21">
                  <c:v>46</c:v>
                </c:pt>
                <c:pt idx="22">
                  <c:v>28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9">
                  <c:v>6</c:v>
                </c:pt>
                <c:pt idx="9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B-4196-9ADC-A9AF4BBE092F}"/>
            </c:ext>
          </c:extLst>
        </c:ser>
        <c:ser>
          <c:idx val="8"/>
          <c:order val="8"/>
          <c:tx>
            <c:strRef>
              <c:f>'PES PROPERTIES'!$BA$32</c:f>
              <c:strCache>
                <c:ptCount val="1"/>
                <c:pt idx="0">
                  <c:v>L2-M4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PROPERTIES'!$BA$33:$BA$124</c:f>
              <c:numCache>
                <c:formatCode>0.00</c:formatCode>
                <c:ptCount val="92"/>
                <c:pt idx="20">
                  <c:v>77</c:v>
                </c:pt>
                <c:pt idx="21">
                  <c:v>79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66</c:v>
                </c:pt>
                <c:pt idx="26">
                  <c:v>76</c:v>
                </c:pt>
                <c:pt idx="27">
                  <c:v>68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60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57</c:v>
                </c:pt>
                <c:pt idx="36">
                  <c:v>58</c:v>
                </c:pt>
                <c:pt idx="37">
                  <c:v>58</c:v>
                </c:pt>
                <c:pt idx="38">
                  <c:v>57</c:v>
                </c:pt>
                <c:pt idx="39">
                  <c:v>54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53</c:v>
                </c:pt>
                <c:pt idx="46">
                  <c:v>56</c:v>
                </c:pt>
                <c:pt idx="47">
                  <c:v>58</c:v>
                </c:pt>
                <c:pt idx="48">
                  <c:v>58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61</c:v>
                </c:pt>
                <c:pt idx="55">
                  <c:v>60</c:v>
                </c:pt>
                <c:pt idx="56">
                  <c:v>60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61</c:v>
                </c:pt>
                <c:pt idx="65">
                  <c:v>62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66</c:v>
                </c:pt>
                <c:pt idx="75">
                  <c:v>67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66</c:v>
                </c:pt>
                <c:pt idx="82">
                  <c:v>67</c:v>
                </c:pt>
                <c:pt idx="89">
                  <c:v>69</c:v>
                </c:pt>
                <c:pt idx="9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B-4196-9ADC-A9AF4BBE092F}"/>
            </c:ext>
          </c:extLst>
        </c:ser>
        <c:ser>
          <c:idx val="9"/>
          <c:order val="9"/>
          <c:tx>
            <c:strRef>
              <c:f>'PES PROPERTIES'!$BB$32</c:f>
              <c:strCache>
                <c:ptCount val="1"/>
                <c:pt idx="0">
                  <c:v>L3-N5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PROPERTIES'!$BB$33:$BB$124</c:f>
              <c:numCache>
                <c:formatCode>0.00</c:formatCode>
                <c:ptCount val="92"/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9">
                  <c:v>26</c:v>
                </c:pt>
                <c:pt idx="9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B-4196-9ADC-A9AF4BBE092F}"/>
            </c:ext>
          </c:extLst>
        </c:ser>
        <c:ser>
          <c:idx val="10"/>
          <c:order val="10"/>
          <c:tx>
            <c:strRef>
              <c:f>'PES PROPERTIES'!$BC$32</c:f>
              <c:strCache>
                <c:ptCount val="1"/>
                <c:pt idx="0">
                  <c:v>L2-N4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PROPERTIES'!$BC$33:$BC$124</c:f>
              <c:numCache>
                <c:formatCode>0.00</c:formatCode>
                <c:ptCount val="92"/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9">
                  <c:v>16</c:v>
                </c:pt>
                <c:pt idx="9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7B-4196-9ADC-A9AF4BBE092F}"/>
            </c:ext>
          </c:extLst>
        </c:ser>
        <c:ser>
          <c:idx val="11"/>
          <c:order val="11"/>
          <c:tx>
            <c:strRef>
              <c:f>'PES PROPERTIES'!$BD$32</c:f>
              <c:strCache>
                <c:ptCount val="1"/>
                <c:pt idx="0">
                  <c:v>M5-N7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PROPERTIES'!$BD$33:$BD$124</c:f>
              <c:numCache>
                <c:formatCode>0.00</c:formatCode>
                <c:ptCount val="92"/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7B-4196-9ADC-A9AF4BBE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logBase val="10"/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Normalised Emission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83953890185827"/>
          <c:y val="0.24539171791734932"/>
          <c:w val="0.11833663516535288"/>
          <c:h val="0.54982782734463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(4) Relative fluorescence yield for K- and L-shell ionisation events.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5135810185185189"/>
          <c:w val="0.71512153945580925"/>
          <c:h val="0.73517939814814814"/>
        </c:manualLayout>
      </c:layout>
      <c:scatterChart>
        <c:scatterStyle val="lineMarker"/>
        <c:varyColors val="0"/>
        <c:ser>
          <c:idx val="11"/>
          <c:order val="0"/>
          <c:tx>
            <c:strRef>
              <c:f>'PES PROPERTIES'!$BH$32</c:f>
              <c:strCache>
                <c:ptCount val="1"/>
                <c:pt idx="0">
                  <c:v>K-shell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'PES PROPERTIES'!$BF$33:$BF$124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PROPERTIES'!$BH$33:$BH$124</c:f>
              <c:numCache>
                <c:formatCode>0.0000</c:formatCode>
                <c:ptCount val="92"/>
                <c:pt idx="5">
                  <c:v>8.9999999999999998E-4</c:v>
                </c:pt>
                <c:pt idx="6">
                  <c:v>1.5E-3</c:v>
                </c:pt>
                <c:pt idx="7">
                  <c:v>2.2000000000000001E-3</c:v>
                </c:pt>
                <c:pt idx="9">
                  <c:v>2.5549999999999996E-2</c:v>
                </c:pt>
                <c:pt idx="11">
                  <c:v>1.6333333333333335E-2</c:v>
                </c:pt>
                <c:pt idx="12">
                  <c:v>3.0366666666666667E-2</c:v>
                </c:pt>
                <c:pt idx="13">
                  <c:v>3.7999999999999999E-2</c:v>
                </c:pt>
                <c:pt idx="15">
                  <c:v>8.3000000000000004E-2</c:v>
                </c:pt>
                <c:pt idx="16">
                  <c:v>0.10050000000000001</c:v>
                </c:pt>
                <c:pt idx="17">
                  <c:v>0.11200000000000002</c:v>
                </c:pt>
                <c:pt idx="19">
                  <c:v>0.17849999999999999</c:v>
                </c:pt>
                <c:pt idx="21">
                  <c:v>0.2</c:v>
                </c:pt>
                <c:pt idx="22">
                  <c:v>0.25700000000000001</c:v>
                </c:pt>
                <c:pt idx="23">
                  <c:v>0.24671428571428572</c:v>
                </c:pt>
                <c:pt idx="24">
                  <c:v>0.29220000000000002</c:v>
                </c:pt>
                <c:pt idx="25">
                  <c:v>0.33200000000000002</c:v>
                </c:pt>
                <c:pt idx="26">
                  <c:v>0.31</c:v>
                </c:pt>
                <c:pt idx="27">
                  <c:v>0.3785</c:v>
                </c:pt>
                <c:pt idx="28">
                  <c:v>0.41549999999999998</c:v>
                </c:pt>
                <c:pt idx="29">
                  <c:v>0.44640000000000002</c:v>
                </c:pt>
                <c:pt idx="30">
                  <c:v>0.35675000000000001</c:v>
                </c:pt>
                <c:pt idx="32">
                  <c:v>0.53</c:v>
                </c:pt>
                <c:pt idx="33">
                  <c:v>0.57125000000000004</c:v>
                </c:pt>
                <c:pt idx="34">
                  <c:v>0.59399999999999997</c:v>
                </c:pt>
                <c:pt idx="35">
                  <c:v>0.65</c:v>
                </c:pt>
                <c:pt idx="37">
                  <c:v>0.64</c:v>
                </c:pt>
                <c:pt idx="38">
                  <c:v>0.64400000000000002</c:v>
                </c:pt>
                <c:pt idx="39">
                  <c:v>0.67833333333333334</c:v>
                </c:pt>
                <c:pt idx="40">
                  <c:v>0.72150000000000003</c:v>
                </c:pt>
                <c:pt idx="41">
                  <c:v>0.74580000000000002</c:v>
                </c:pt>
                <c:pt idx="42">
                  <c:v>0.6984999999999999</c:v>
                </c:pt>
                <c:pt idx="44">
                  <c:v>0.78400000000000003</c:v>
                </c:pt>
                <c:pt idx="45">
                  <c:v>0.80200000000000005</c:v>
                </c:pt>
                <c:pt idx="46">
                  <c:v>0.82099999999999995</c:v>
                </c:pt>
                <c:pt idx="47">
                  <c:v>0.81625000000000003</c:v>
                </c:pt>
                <c:pt idx="48">
                  <c:v>0.84499999999999997</c:v>
                </c:pt>
                <c:pt idx="49">
                  <c:v>0.83739999999999992</c:v>
                </c:pt>
                <c:pt idx="50">
                  <c:v>0.86199999999999999</c:v>
                </c:pt>
                <c:pt idx="51">
                  <c:v>0.872</c:v>
                </c:pt>
                <c:pt idx="52">
                  <c:v>0.89500000000000002</c:v>
                </c:pt>
                <c:pt idx="53">
                  <c:v>0.84499999999999997</c:v>
                </c:pt>
                <c:pt idx="54">
                  <c:v>0.88100000000000012</c:v>
                </c:pt>
                <c:pt idx="55">
                  <c:v>0.86</c:v>
                </c:pt>
                <c:pt idx="56">
                  <c:v>0.90999999999999992</c:v>
                </c:pt>
                <c:pt idx="57">
                  <c:v>0.9</c:v>
                </c:pt>
                <c:pt idx="58">
                  <c:v>0.88</c:v>
                </c:pt>
                <c:pt idx="62">
                  <c:v>0.90800000000000003</c:v>
                </c:pt>
                <c:pt idx="63">
                  <c:v>0.92500000000000004</c:v>
                </c:pt>
                <c:pt idx="65">
                  <c:v>0.94299999999999995</c:v>
                </c:pt>
                <c:pt idx="67">
                  <c:v>0.95499999999999996</c:v>
                </c:pt>
                <c:pt idx="69">
                  <c:v>0.93600000000000005</c:v>
                </c:pt>
                <c:pt idx="77">
                  <c:v>0.94199999999999995</c:v>
                </c:pt>
                <c:pt idx="79">
                  <c:v>0.94899999999999995</c:v>
                </c:pt>
                <c:pt idx="81">
                  <c:v>0.96</c:v>
                </c:pt>
                <c:pt idx="82">
                  <c:v>0.95666666666666667</c:v>
                </c:pt>
                <c:pt idx="83">
                  <c:v>0.94399999999999995</c:v>
                </c:pt>
                <c:pt idx="91">
                  <c:v>0.96699999999999997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CD-46AE-BAA6-FA0ABFC461FD}"/>
            </c:ext>
          </c:extLst>
        </c:ser>
        <c:ser>
          <c:idx val="0"/>
          <c:order val="1"/>
          <c:tx>
            <c:strRef>
              <c:f>'PES PROPERTIES'!$BI$32</c:f>
              <c:strCache>
                <c:ptCount val="1"/>
                <c:pt idx="0">
                  <c:v>L-shell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'PES PROPERTIES'!$BF$33:$BF$124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'PES PROPERTIES'!$BI$33:$BI$124</c:f>
              <c:numCache>
                <c:formatCode>0.0000</c:formatCode>
                <c:ptCount val="92"/>
                <c:pt idx="22">
                  <c:v>2.3500000000000001E-3</c:v>
                </c:pt>
                <c:pt idx="24">
                  <c:v>2.8999999999999998E-3</c:v>
                </c:pt>
                <c:pt idx="28">
                  <c:v>5.5999999999999999E-3</c:v>
                </c:pt>
                <c:pt idx="30">
                  <c:v>6.4000000000000003E-3</c:v>
                </c:pt>
                <c:pt idx="35">
                  <c:v>7.4999999999999997E-2</c:v>
                </c:pt>
                <c:pt idx="36">
                  <c:v>1.0999999999999999E-2</c:v>
                </c:pt>
                <c:pt idx="39">
                  <c:v>5.7000000000000002E-2</c:v>
                </c:pt>
                <c:pt idx="41">
                  <c:v>6.7000000000000004E-2</c:v>
                </c:pt>
                <c:pt idx="46">
                  <c:v>5.5750000000000001E-2</c:v>
                </c:pt>
                <c:pt idx="50">
                  <c:v>0.11899999999999999</c:v>
                </c:pt>
                <c:pt idx="51">
                  <c:v>8.8666666666666671E-2</c:v>
                </c:pt>
                <c:pt idx="53">
                  <c:v>0.16825000000000001</c:v>
                </c:pt>
                <c:pt idx="55">
                  <c:v>0.14799999999999999</c:v>
                </c:pt>
                <c:pt idx="56">
                  <c:v>0.11633333333333333</c:v>
                </c:pt>
                <c:pt idx="57">
                  <c:v>0.16300000000000001</c:v>
                </c:pt>
                <c:pt idx="58">
                  <c:v>0.16700000000000001</c:v>
                </c:pt>
                <c:pt idx="59">
                  <c:v>0.17</c:v>
                </c:pt>
                <c:pt idx="61">
                  <c:v>0.188</c:v>
                </c:pt>
                <c:pt idx="62">
                  <c:v>0.17</c:v>
                </c:pt>
                <c:pt idx="63">
                  <c:v>0.19800000000000001</c:v>
                </c:pt>
                <c:pt idx="65">
                  <c:v>0.14000000000000001</c:v>
                </c:pt>
                <c:pt idx="67">
                  <c:v>0.22800000000000001</c:v>
                </c:pt>
                <c:pt idx="71">
                  <c:v>0.21500000000000002</c:v>
                </c:pt>
                <c:pt idx="73">
                  <c:v>0.29799999999999999</c:v>
                </c:pt>
                <c:pt idx="75">
                  <c:v>0.34799999999999998</c:v>
                </c:pt>
                <c:pt idx="77">
                  <c:v>0.33399999999999996</c:v>
                </c:pt>
                <c:pt idx="78">
                  <c:v>0.39749999999999996</c:v>
                </c:pt>
                <c:pt idx="79">
                  <c:v>0.36585714285714294</c:v>
                </c:pt>
                <c:pt idx="80">
                  <c:v>0.42749999999999999</c:v>
                </c:pt>
                <c:pt idx="81">
                  <c:v>0.39400000000000002</c:v>
                </c:pt>
                <c:pt idx="82">
                  <c:v>0.41439999999999999</c:v>
                </c:pt>
                <c:pt idx="87">
                  <c:v>0.46</c:v>
                </c:pt>
                <c:pt idx="90">
                  <c:v>0.52</c:v>
                </c:pt>
                <c:pt idx="9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CD-46AE-BAA6-FA0ABFC4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Fluorescence Yield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1457587507048"/>
          <c:y val="0.15529076599046668"/>
          <c:w val="0.12371036830794603"/>
          <c:h val="9.826360713889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3</xdr:row>
      <xdr:rowOff>167638</xdr:rowOff>
    </xdr:from>
    <xdr:to>
      <xdr:col>12</xdr:col>
      <xdr:colOff>816480</xdr:colOff>
      <xdr:row>28</xdr:row>
      <xdr:rowOff>106138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883025</xdr:colOff>
      <xdr:row>3</xdr:row>
      <xdr:rowOff>167639</xdr:rowOff>
    </xdr:from>
    <xdr:to>
      <xdr:col>18</xdr:col>
      <xdr:colOff>922265</xdr:colOff>
      <xdr:row>28</xdr:row>
      <xdr:rowOff>106139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1008082</xdr:colOff>
      <xdr:row>3</xdr:row>
      <xdr:rowOff>167640</xdr:rowOff>
    </xdr:from>
    <xdr:to>
      <xdr:col>25</xdr:col>
      <xdr:colOff>34311</xdr:colOff>
      <xdr:row>28</xdr:row>
      <xdr:rowOff>106140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106680</xdr:colOff>
      <xdr:row>3</xdr:row>
      <xdr:rowOff>167640</xdr:rowOff>
    </xdr:from>
    <xdr:to>
      <xdr:col>33</xdr:col>
      <xdr:colOff>862649</xdr:colOff>
      <xdr:row>28</xdr:row>
      <xdr:rowOff>106140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30480</xdr:colOff>
      <xdr:row>0</xdr:row>
      <xdr:rowOff>30480</xdr:rowOff>
    </xdr:from>
    <xdr:to>
      <xdr:col>6</xdr:col>
      <xdr:colOff>605039</xdr:colOff>
      <xdr:row>30</xdr:row>
      <xdr:rowOff>124979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5580899" cy="5580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2:AA124" totalsRowShown="0" headerRowDxfId="62" dataDxfId="61">
  <autoFilter ref="B32:AA124"/>
  <tableColumns count="26">
    <tableColumn id="1" name="Z" dataDxfId="60"/>
    <tableColumn id="2" name="Element" dataDxfId="59"/>
    <tableColumn id="3" name="K (1s)" dataDxfId="58"/>
    <tableColumn id="4" name="L1 (2s)" dataDxfId="57"/>
    <tableColumn id="5" name="L2 (2p1/2)" dataDxfId="56"/>
    <tableColumn id="6" name="L3 (2p3/2)" dataDxfId="55"/>
    <tableColumn id="7" name="M1 (3s)" dataDxfId="54"/>
    <tableColumn id="8" name="M2 (3p1/2)" dataDxfId="53"/>
    <tableColumn id="9" name="M3 (3p3/2)" dataDxfId="52"/>
    <tableColumn id="10" name="M4 (3d3/2)" dataDxfId="51"/>
    <tableColumn id="11" name="M5 (3d5/2)" dataDxfId="50"/>
    <tableColumn id="12" name="N1 (4s)" dataDxfId="49"/>
    <tableColumn id="13" name="N2 (4p1/2)" dataDxfId="48"/>
    <tableColumn id="14" name="N3 (4p3/2)" dataDxfId="47"/>
    <tableColumn id="15" name="N4 (4d3/2)" dataDxfId="46"/>
    <tableColumn id="16" name="N5 (4d5/2)" dataDxfId="45"/>
    <tableColumn id="17" name="N6 (4f5/2)" dataDxfId="44"/>
    <tableColumn id="18" name="N7 (4f7/2)" dataDxfId="43"/>
    <tableColumn id="19" name="O1 (5s)" dataDxfId="42"/>
    <tableColumn id="20" name="O2 (5p1/2)" dataDxfId="41"/>
    <tableColumn id="21" name="O3 (5p3/2)" dataDxfId="40"/>
    <tableColumn id="22" name="O4 (5d3/2)" dataDxfId="39"/>
    <tableColumn id="23" name="O5 (5d5/2)" dataDxfId="38"/>
    <tableColumn id="24" name="P1 (6s)" dataDxfId="37"/>
    <tableColumn id="25" name="P2 (6p1/2)" dataDxfId="36"/>
    <tableColumn id="26" name="P3 (6p3/2)" dataDxfId="3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D32:AN127" totalsRowShown="0" headerRowDxfId="34" dataDxfId="33">
  <autoFilter ref="AD32:AN127"/>
  <tableColumns count="11">
    <tableColumn id="1" name="Z" dataDxfId="32"/>
    <tableColumn id="2" name="Element" dataDxfId="31"/>
    <tableColumn id="3" name="K-L3" dataDxfId="30"/>
    <tableColumn id="4" name="K-L2" dataDxfId="29"/>
    <tableColumn id="5" name="K-M3" dataDxfId="28"/>
    <tableColumn id="6" name="L3-M5" dataDxfId="27"/>
    <tableColumn id="7" name="L3-M4" dataDxfId="26"/>
    <tableColumn id="8" name="L2-M4" dataDxfId="25"/>
    <tableColumn id="9" name="L3-N5" dataDxfId="24"/>
    <tableColumn id="10" name="L2-N4" dataDxfId="23"/>
    <tableColumn id="11" name="M5-N7" dataDxfId="2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Q32:BD124" totalsRowShown="0" headerRowDxfId="21" dataDxfId="20">
  <autoFilter ref="AQ32:BD124"/>
  <tableColumns count="14">
    <tableColumn id="1" name="Z" dataDxfId="19"/>
    <tableColumn id="2" name="Element" dataDxfId="18"/>
    <tableColumn id="3" name="K-L3" dataDxfId="17"/>
    <tableColumn id="4" name="K-L2" dataDxfId="16"/>
    <tableColumn id="5" name="K-M3" dataDxfId="15"/>
    <tableColumn id="7" name="K-M2" dataDxfId="14"/>
    <tableColumn id="14" name="K-N3" dataDxfId="13"/>
    <tableColumn id="18" name="L3-M5" dataDxfId="12"/>
    <tableColumn id="16" name="L3-M4" dataDxfId="11"/>
    <tableColumn id="15" name="L3-M1" dataDxfId="10"/>
    <tableColumn id="9" name="L2-M4" dataDxfId="9"/>
    <tableColumn id="12" name="L3-N5" dataDxfId="8"/>
    <tableColumn id="13" name="L2-N4" dataDxfId="7"/>
    <tableColumn id="11" name="M5-N7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Table2453" displayName="Table2453" ref="BF32:BI124" totalsRowShown="0" headerRowDxfId="5" dataDxfId="4">
  <autoFilter ref="BF32:BI124"/>
  <tableColumns count="4">
    <tableColumn id="1" name="Z" dataDxfId="3"/>
    <tableColumn id="2" name="Element" dataDxfId="2"/>
    <tableColumn id="3" name="K-shell" dataDxfId="1"/>
    <tableColumn id="4" name="L-she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BI683"/>
  <sheetViews>
    <sheetView showGridLines="0" tabSelected="1" zoomScale="70" zoomScaleNormal="70" workbookViewId="0">
      <selection activeCell="AN28" sqref="AN28"/>
    </sheetView>
  </sheetViews>
  <sheetFormatPr defaultColWidth="8.88671875" defaultRowHeight="14.4" x14ac:dyDescent="0.3"/>
  <cols>
    <col min="1" max="1" width="8.88671875" style="3"/>
    <col min="2" max="2" width="5" style="3" bestFit="1" customWidth="1"/>
    <col min="3" max="3" width="14.77734375" style="3" customWidth="1"/>
    <col min="4" max="27" width="14.77734375" style="4" customWidth="1"/>
    <col min="28" max="28" width="2.6640625" style="4" customWidth="1"/>
    <col min="29" max="29" width="2.6640625" style="3" customWidth="1"/>
    <col min="30" max="30" width="5" style="3" bestFit="1" customWidth="1"/>
    <col min="31" max="40" width="12.77734375" style="3" customWidth="1"/>
    <col min="41" max="42" width="2.77734375" style="3" customWidth="1"/>
    <col min="43" max="43" width="5" style="3" bestFit="1" customWidth="1"/>
    <col min="44" max="44" width="11.6640625" style="3" bestFit="1" customWidth="1"/>
    <col min="45" max="56" width="12.6640625" style="3" customWidth="1"/>
    <col min="57" max="57" width="8.88671875" style="3"/>
    <col min="58" max="58" width="6.88671875" style="3" customWidth="1"/>
    <col min="59" max="59" width="13.6640625" customWidth="1"/>
    <col min="60" max="60" width="16.109375" customWidth="1"/>
    <col min="61" max="61" width="17.5546875" customWidth="1"/>
    <col min="62" max="16384" width="8.88671875" style="3"/>
  </cols>
  <sheetData>
    <row r="27" spans="2:61" x14ac:dyDescent="0.3">
      <c r="AS27"/>
      <c r="AT27"/>
      <c r="AU27"/>
      <c r="AV27"/>
      <c r="AW27"/>
      <c r="AX27"/>
      <c r="AY27"/>
      <c r="AZ27"/>
      <c r="BA27"/>
      <c r="BB27"/>
      <c r="BC27"/>
    </row>
    <row r="28" spans="2:61" x14ac:dyDescent="0.3">
      <c r="AS28"/>
      <c r="AT28"/>
      <c r="AU28"/>
      <c r="AV28"/>
      <c r="AW28"/>
      <c r="AX28"/>
      <c r="AY28"/>
      <c r="AZ28"/>
      <c r="BA28"/>
      <c r="BB28"/>
      <c r="BC28"/>
    </row>
    <row r="31" spans="2:61" s="1" customFormat="1" ht="37.200000000000003" customHeight="1" x14ac:dyDescent="0.3">
      <c r="B31" s="19" t="s">
        <v>99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"/>
      <c r="AD31" s="19" t="s">
        <v>98</v>
      </c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Q31" s="20" t="s">
        <v>100</v>
      </c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F31" s="21" t="s">
        <v>137</v>
      </c>
      <c r="BG31" s="21"/>
      <c r="BH31" s="21"/>
      <c r="BI31" s="21"/>
    </row>
    <row r="32" spans="2:61" s="5" customFormat="1" ht="15" x14ac:dyDescent="0.25">
      <c r="B32" s="5" t="s">
        <v>48</v>
      </c>
      <c r="C32" s="5" t="s">
        <v>0</v>
      </c>
      <c r="D32" s="6" t="s">
        <v>102</v>
      </c>
      <c r="E32" s="6" t="s">
        <v>103</v>
      </c>
      <c r="F32" s="6" t="s">
        <v>104</v>
      </c>
      <c r="G32" s="6" t="s">
        <v>105</v>
      </c>
      <c r="H32" s="6" t="s">
        <v>106</v>
      </c>
      <c r="I32" s="6" t="s">
        <v>107</v>
      </c>
      <c r="J32" s="6" t="s">
        <v>108</v>
      </c>
      <c r="K32" s="6" t="s">
        <v>109</v>
      </c>
      <c r="L32" s="6" t="s">
        <v>110</v>
      </c>
      <c r="M32" s="6" t="s">
        <v>111</v>
      </c>
      <c r="N32" s="6" t="s">
        <v>112</v>
      </c>
      <c r="O32" s="6" t="s">
        <v>113</v>
      </c>
      <c r="P32" s="6" t="s">
        <v>114</v>
      </c>
      <c r="Q32" s="6" t="s">
        <v>115</v>
      </c>
      <c r="R32" s="6" t="s">
        <v>116</v>
      </c>
      <c r="S32" s="6" t="s">
        <v>117</v>
      </c>
      <c r="T32" s="6" t="s">
        <v>118</v>
      </c>
      <c r="U32" s="6" t="s">
        <v>119</v>
      </c>
      <c r="V32" s="6" t="s">
        <v>120</v>
      </c>
      <c r="W32" s="6" t="s">
        <v>121</v>
      </c>
      <c r="X32" s="6" t="s">
        <v>122</v>
      </c>
      <c r="Y32" s="6" t="s">
        <v>123</v>
      </c>
      <c r="Z32" s="6" t="s">
        <v>124</v>
      </c>
      <c r="AA32" s="6" t="s">
        <v>125</v>
      </c>
      <c r="AB32" s="6"/>
      <c r="AD32" s="10" t="s">
        <v>48</v>
      </c>
      <c r="AE32" s="10" t="s">
        <v>0</v>
      </c>
      <c r="AF32" s="6" t="s">
        <v>101</v>
      </c>
      <c r="AG32" s="6" t="s">
        <v>126</v>
      </c>
      <c r="AH32" s="6" t="s">
        <v>127</v>
      </c>
      <c r="AI32" s="6" t="s">
        <v>129</v>
      </c>
      <c r="AJ32" s="6" t="s">
        <v>130</v>
      </c>
      <c r="AK32" s="6" t="s">
        <v>131</v>
      </c>
      <c r="AL32" s="6" t="s">
        <v>132</v>
      </c>
      <c r="AM32" s="6" t="s">
        <v>128</v>
      </c>
      <c r="AN32" s="6" t="s">
        <v>133</v>
      </c>
      <c r="AQ32" s="10" t="s">
        <v>48</v>
      </c>
      <c r="AR32" s="10" t="s">
        <v>0</v>
      </c>
      <c r="AS32" s="6" t="s">
        <v>101</v>
      </c>
      <c r="AT32" s="6" t="s">
        <v>126</v>
      </c>
      <c r="AU32" s="6" t="s">
        <v>127</v>
      </c>
      <c r="AV32" s="6" t="s">
        <v>135</v>
      </c>
      <c r="AW32" s="6" t="s">
        <v>134</v>
      </c>
      <c r="AX32" s="6" t="s">
        <v>129</v>
      </c>
      <c r="AY32" s="6" t="s">
        <v>130</v>
      </c>
      <c r="AZ32" s="6" t="s">
        <v>136</v>
      </c>
      <c r="BA32" s="6" t="s">
        <v>131</v>
      </c>
      <c r="BB32" s="6" t="s">
        <v>132</v>
      </c>
      <c r="BC32" s="6" t="s">
        <v>128</v>
      </c>
      <c r="BD32" s="6" t="s">
        <v>133</v>
      </c>
      <c r="BF32" s="10" t="s">
        <v>48</v>
      </c>
      <c r="BG32" s="10" t="s">
        <v>0</v>
      </c>
      <c r="BH32" s="6" t="s">
        <v>138</v>
      </c>
      <c r="BI32" s="6" t="s">
        <v>139</v>
      </c>
    </row>
    <row r="33" spans="2:61" ht="13.8" x14ac:dyDescent="0.25">
      <c r="B33" s="7">
        <v>1</v>
      </c>
      <c r="C33" s="7" t="s">
        <v>2</v>
      </c>
      <c r="D33" s="8">
        <v>13.6</v>
      </c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D33" s="17">
        <v>1</v>
      </c>
      <c r="AE33" s="17" t="s">
        <v>2</v>
      </c>
      <c r="AF33" s="12"/>
      <c r="AG33" s="12"/>
      <c r="AH33" s="12"/>
      <c r="AI33" s="12"/>
      <c r="AJ33" s="12"/>
      <c r="AK33" s="12"/>
      <c r="AL33" s="12"/>
      <c r="AM33" s="12"/>
      <c r="AN33" s="12"/>
      <c r="AQ33" s="17">
        <v>1</v>
      </c>
      <c r="AR33" s="17" t="s">
        <v>2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F33" s="17">
        <v>1</v>
      </c>
      <c r="BG33" s="17" t="s">
        <v>2</v>
      </c>
      <c r="BH33" s="18"/>
      <c r="BI33" s="18"/>
    </row>
    <row r="34" spans="2:61" ht="13.8" x14ac:dyDescent="0.25">
      <c r="B34" s="7">
        <v>2</v>
      </c>
      <c r="C34" s="7" t="s">
        <v>3</v>
      </c>
      <c r="D34" s="8">
        <v>24.6</v>
      </c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D34" s="7">
        <v>2</v>
      </c>
      <c r="AE34" s="7" t="s">
        <v>3</v>
      </c>
      <c r="AF34" s="12"/>
      <c r="AG34" s="12"/>
      <c r="AH34" s="12"/>
      <c r="AI34" s="12"/>
      <c r="AJ34" s="12"/>
      <c r="AK34" s="12"/>
      <c r="AL34" s="12"/>
      <c r="AM34" s="12"/>
      <c r="AN34" s="12"/>
      <c r="AQ34" s="7">
        <v>2</v>
      </c>
      <c r="AR34" s="7" t="s">
        <v>3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F34" s="7">
        <v>2</v>
      </c>
      <c r="BG34" s="7" t="s">
        <v>3</v>
      </c>
      <c r="BH34" s="18"/>
      <c r="BI34" s="18"/>
    </row>
    <row r="35" spans="2:61" ht="13.8" x14ac:dyDescent="0.25">
      <c r="B35" s="7">
        <v>3</v>
      </c>
      <c r="C35" s="7" t="s">
        <v>4</v>
      </c>
      <c r="D35" s="8">
        <v>54.7</v>
      </c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D35" s="7">
        <v>3</v>
      </c>
      <c r="AE35" s="7" t="s">
        <v>4</v>
      </c>
      <c r="AF35" s="11">
        <v>54.3</v>
      </c>
      <c r="AG35" s="12"/>
      <c r="AH35" s="12"/>
      <c r="AI35" s="12"/>
      <c r="AJ35" s="12"/>
      <c r="AK35" s="12"/>
      <c r="AL35" s="12"/>
      <c r="AM35" s="12"/>
      <c r="AN35" s="12"/>
      <c r="AQ35" s="7">
        <v>3</v>
      </c>
      <c r="AR35" s="7" t="s">
        <v>4</v>
      </c>
      <c r="AS35" s="11">
        <v>150</v>
      </c>
      <c r="AT35" s="11">
        <v>150</v>
      </c>
      <c r="AU35" s="14"/>
      <c r="AV35" s="12"/>
      <c r="AW35" s="12"/>
      <c r="AX35" s="12"/>
      <c r="AY35" s="12"/>
      <c r="AZ35" s="12"/>
      <c r="BA35" s="12"/>
      <c r="BB35" s="12"/>
      <c r="BC35" s="12"/>
      <c r="BD35" s="12"/>
      <c r="BF35" s="7">
        <v>3</v>
      </c>
      <c r="BG35" s="7" t="s">
        <v>4</v>
      </c>
      <c r="BH35" s="18"/>
      <c r="BI35" s="18"/>
    </row>
    <row r="36" spans="2:61" ht="13.8" x14ac:dyDescent="0.25">
      <c r="B36" s="7">
        <v>4</v>
      </c>
      <c r="C36" s="7" t="s">
        <v>5</v>
      </c>
      <c r="D36" s="8">
        <v>111.5</v>
      </c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D36" s="7">
        <v>4</v>
      </c>
      <c r="AE36" s="7" t="s">
        <v>5</v>
      </c>
      <c r="AF36" s="11">
        <v>108.5</v>
      </c>
      <c r="AG36" s="12"/>
      <c r="AH36" s="12"/>
      <c r="AI36" s="12"/>
      <c r="AJ36" s="12"/>
      <c r="AK36" s="12"/>
      <c r="AL36" s="12"/>
      <c r="AM36" s="12"/>
      <c r="AN36" s="12"/>
      <c r="AQ36" s="7">
        <v>4</v>
      </c>
      <c r="AR36" s="7" t="s">
        <v>5</v>
      </c>
      <c r="AS36" s="11">
        <v>150</v>
      </c>
      <c r="AT36" s="11">
        <v>150</v>
      </c>
      <c r="AU36" s="14"/>
      <c r="AV36" s="12"/>
      <c r="AW36" s="12"/>
      <c r="AX36" s="12"/>
      <c r="AY36" s="12"/>
      <c r="AZ36" s="12"/>
      <c r="BA36" s="12"/>
      <c r="BB36" s="12"/>
      <c r="BC36" s="12"/>
      <c r="BD36" s="12"/>
      <c r="BF36" s="7">
        <v>4</v>
      </c>
      <c r="BG36" s="7" t="s">
        <v>5</v>
      </c>
      <c r="BH36" s="18"/>
      <c r="BI36" s="18"/>
    </row>
    <row r="37" spans="2:61" ht="13.8" x14ac:dyDescent="0.25">
      <c r="B37" s="7">
        <v>5</v>
      </c>
      <c r="C37" s="7" t="s">
        <v>6</v>
      </c>
      <c r="D37" s="8">
        <v>188</v>
      </c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D37" s="7">
        <v>5</v>
      </c>
      <c r="AE37" s="7" t="s">
        <v>6</v>
      </c>
      <c r="AF37" s="11">
        <v>183.3</v>
      </c>
      <c r="AG37" s="12"/>
      <c r="AH37" s="12"/>
      <c r="AI37" s="12"/>
      <c r="AJ37" s="12"/>
      <c r="AK37" s="12"/>
      <c r="AL37" s="12"/>
      <c r="AM37" s="12"/>
      <c r="AN37" s="12"/>
      <c r="AQ37" s="7">
        <v>5</v>
      </c>
      <c r="AR37" s="7" t="s">
        <v>6</v>
      </c>
      <c r="AS37" s="11">
        <v>151</v>
      </c>
      <c r="AT37" s="11">
        <v>151</v>
      </c>
      <c r="AU37" s="14"/>
      <c r="AV37" s="12"/>
      <c r="AW37" s="12"/>
      <c r="AX37" s="12"/>
      <c r="AY37" s="12"/>
      <c r="AZ37" s="12"/>
      <c r="BA37" s="12"/>
      <c r="BB37" s="12"/>
      <c r="BC37" s="12"/>
      <c r="BD37" s="12"/>
      <c r="BF37" s="7">
        <v>5</v>
      </c>
      <c r="BG37" s="7" t="s">
        <v>6</v>
      </c>
      <c r="BH37" s="18"/>
      <c r="BI37" s="18"/>
    </row>
    <row r="38" spans="2:61" ht="13.8" x14ac:dyDescent="0.25">
      <c r="B38" s="7">
        <v>6</v>
      </c>
      <c r="C38" s="7" t="s">
        <v>7</v>
      </c>
      <c r="D38" s="8">
        <v>284.2</v>
      </c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D38" s="7">
        <v>6</v>
      </c>
      <c r="AE38" s="7" t="s">
        <v>7</v>
      </c>
      <c r="AF38" s="11">
        <v>277</v>
      </c>
      <c r="AG38" s="12"/>
      <c r="AH38" s="12"/>
      <c r="AI38" s="12"/>
      <c r="AJ38" s="12"/>
      <c r="AK38" s="12"/>
      <c r="AL38" s="12"/>
      <c r="AM38" s="12"/>
      <c r="AN38" s="12"/>
      <c r="AQ38" s="7">
        <v>6</v>
      </c>
      <c r="AR38" s="7" t="s">
        <v>7</v>
      </c>
      <c r="AS38" s="11">
        <v>147</v>
      </c>
      <c r="AT38" s="11">
        <v>147</v>
      </c>
      <c r="AU38" s="14"/>
      <c r="AV38" s="12"/>
      <c r="AW38" s="12"/>
      <c r="AX38" s="12"/>
      <c r="AY38" s="12"/>
      <c r="AZ38" s="12"/>
      <c r="BA38" s="12"/>
      <c r="BB38" s="12"/>
      <c r="BC38" s="12"/>
      <c r="BD38" s="12"/>
      <c r="BF38" s="7">
        <v>6</v>
      </c>
      <c r="BG38" s="7" t="s">
        <v>7</v>
      </c>
      <c r="BH38" s="18">
        <v>8.9999999999999998E-4</v>
      </c>
      <c r="BI38" s="18"/>
    </row>
    <row r="39" spans="2:61" ht="13.8" x14ac:dyDescent="0.25">
      <c r="B39" s="7">
        <v>7</v>
      </c>
      <c r="C39" s="7" t="s">
        <v>8</v>
      </c>
      <c r="D39" s="8">
        <v>409.9</v>
      </c>
      <c r="E39" s="8">
        <v>37.299999999999997</v>
      </c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D39" s="7">
        <v>7</v>
      </c>
      <c r="AE39" s="7" t="s">
        <v>8</v>
      </c>
      <c r="AF39" s="11">
        <v>392.4</v>
      </c>
      <c r="AG39" s="12"/>
      <c r="AH39" s="12"/>
      <c r="AI39" s="12"/>
      <c r="AJ39" s="12"/>
      <c r="AK39" s="12"/>
      <c r="AL39" s="12"/>
      <c r="AM39" s="12"/>
      <c r="AN39" s="12"/>
      <c r="AQ39" s="7">
        <v>7</v>
      </c>
      <c r="AR39" s="7" t="s">
        <v>8</v>
      </c>
      <c r="AS39" s="11">
        <v>150</v>
      </c>
      <c r="AT39" s="11">
        <v>150</v>
      </c>
      <c r="AU39" s="14"/>
      <c r="AV39" s="12"/>
      <c r="AW39" s="12"/>
      <c r="AX39" s="12"/>
      <c r="AY39" s="12"/>
      <c r="AZ39" s="12"/>
      <c r="BA39" s="12"/>
      <c r="BB39" s="12"/>
      <c r="BC39" s="12"/>
      <c r="BD39" s="12"/>
      <c r="BF39" s="7">
        <v>7</v>
      </c>
      <c r="BG39" s="7" t="s">
        <v>8</v>
      </c>
      <c r="BH39" s="18">
        <v>1.5E-3</v>
      </c>
      <c r="BI39" s="18"/>
    </row>
    <row r="40" spans="2:61" ht="13.8" x14ac:dyDescent="0.25">
      <c r="B40" s="7">
        <v>8</v>
      </c>
      <c r="C40" s="7" t="s">
        <v>9</v>
      </c>
      <c r="D40" s="8">
        <v>543.1</v>
      </c>
      <c r="E40" s="8">
        <v>41.6</v>
      </c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D40" s="7">
        <v>8</v>
      </c>
      <c r="AE40" s="7" t="s">
        <v>9</v>
      </c>
      <c r="AF40" s="11">
        <v>524.9</v>
      </c>
      <c r="AG40" s="12"/>
      <c r="AH40" s="12"/>
      <c r="AI40" s="12"/>
      <c r="AJ40" s="12"/>
      <c r="AK40" s="12"/>
      <c r="AL40" s="12"/>
      <c r="AM40" s="12"/>
      <c r="AN40" s="12"/>
      <c r="AQ40" s="7">
        <v>8</v>
      </c>
      <c r="AR40" s="7" t="s">
        <v>9</v>
      </c>
      <c r="AS40" s="11">
        <v>151</v>
      </c>
      <c r="AT40" s="11">
        <v>151</v>
      </c>
      <c r="AU40" s="14"/>
      <c r="AV40" s="12"/>
      <c r="AW40" s="12"/>
      <c r="AX40" s="12"/>
      <c r="AY40" s="12"/>
      <c r="AZ40" s="12"/>
      <c r="BA40" s="12"/>
      <c r="BB40" s="12"/>
      <c r="BC40" s="12"/>
      <c r="BD40" s="12"/>
      <c r="BF40" s="7">
        <v>8</v>
      </c>
      <c r="BG40" s="7" t="s">
        <v>9</v>
      </c>
      <c r="BH40" s="18">
        <v>2.2000000000000001E-3</v>
      </c>
      <c r="BI40" s="18"/>
    </row>
    <row r="41" spans="2:61" ht="13.8" x14ac:dyDescent="0.25">
      <c r="B41" s="7">
        <v>9</v>
      </c>
      <c r="C41" s="7" t="s">
        <v>10</v>
      </c>
      <c r="D41" s="8">
        <v>696.7</v>
      </c>
      <c r="E41" s="15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D41" s="7">
        <v>9</v>
      </c>
      <c r="AE41" s="7" t="s">
        <v>10</v>
      </c>
      <c r="AF41" s="11">
        <v>676.8</v>
      </c>
      <c r="AG41" s="12"/>
      <c r="AH41" s="12"/>
      <c r="AI41" s="12"/>
      <c r="AJ41" s="12"/>
      <c r="AK41" s="12"/>
      <c r="AL41" s="12"/>
      <c r="AM41" s="12"/>
      <c r="AN41" s="12"/>
      <c r="AQ41" s="7">
        <v>9</v>
      </c>
      <c r="AR41" s="7" t="s">
        <v>10</v>
      </c>
      <c r="AS41" s="11">
        <v>148</v>
      </c>
      <c r="AT41" s="11">
        <v>148</v>
      </c>
      <c r="AU41" s="14"/>
      <c r="AV41" s="12"/>
      <c r="AW41" s="12"/>
      <c r="AX41" s="12"/>
      <c r="AY41" s="12"/>
      <c r="AZ41" s="12"/>
      <c r="BA41" s="12"/>
      <c r="BB41" s="12"/>
      <c r="BC41" s="12"/>
      <c r="BD41" s="12"/>
      <c r="BF41" s="7">
        <v>9</v>
      </c>
      <c r="BG41" s="7" t="s">
        <v>10</v>
      </c>
      <c r="BH41" s="18"/>
      <c r="BI41" s="18"/>
    </row>
    <row r="42" spans="2:61" ht="13.8" x14ac:dyDescent="0.25">
      <c r="B42" s="7">
        <v>10</v>
      </c>
      <c r="C42" s="7" t="s">
        <v>11</v>
      </c>
      <c r="D42" s="8">
        <v>870.2</v>
      </c>
      <c r="E42" s="8">
        <v>48.5</v>
      </c>
      <c r="F42" s="8">
        <v>21.7</v>
      </c>
      <c r="G42" s="8">
        <v>21.6</v>
      </c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D42" s="7">
        <v>10</v>
      </c>
      <c r="AE42" s="7" t="s">
        <v>11</v>
      </c>
      <c r="AF42" s="11">
        <v>848.6</v>
      </c>
      <c r="AG42" s="11">
        <v>848.6</v>
      </c>
      <c r="AH42" s="12"/>
      <c r="AI42" s="12"/>
      <c r="AJ42" s="12"/>
      <c r="AK42" s="12"/>
      <c r="AL42" s="12"/>
      <c r="AM42" s="12"/>
      <c r="AN42" s="12"/>
      <c r="AQ42" s="7">
        <v>10</v>
      </c>
      <c r="AR42" s="7" t="s">
        <v>11</v>
      </c>
      <c r="AS42" s="11">
        <v>150</v>
      </c>
      <c r="AT42" s="11">
        <v>150</v>
      </c>
      <c r="AU42" s="14"/>
      <c r="AV42" s="12"/>
      <c r="AW42" s="12"/>
      <c r="AX42" s="12"/>
      <c r="AY42" s="12"/>
      <c r="AZ42" s="12"/>
      <c r="BA42" s="12"/>
      <c r="BB42" s="12"/>
      <c r="BC42" s="12"/>
      <c r="BD42" s="12"/>
      <c r="BF42" s="7">
        <v>10</v>
      </c>
      <c r="BG42" s="7" t="s">
        <v>11</v>
      </c>
      <c r="BH42" s="18">
        <f>AVERAGE(0.0081, 0.043)</f>
        <v>2.5549999999999996E-2</v>
      </c>
      <c r="BI42" s="18"/>
    </row>
    <row r="43" spans="2:61" ht="13.8" x14ac:dyDescent="0.25">
      <c r="B43" s="7">
        <v>11</v>
      </c>
      <c r="C43" s="7" t="s">
        <v>12</v>
      </c>
      <c r="D43" s="8">
        <v>1070.8</v>
      </c>
      <c r="E43" s="8">
        <v>63.5</v>
      </c>
      <c r="F43" s="8">
        <v>30.65</v>
      </c>
      <c r="G43" s="8">
        <v>30.81</v>
      </c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D43" s="7">
        <v>11</v>
      </c>
      <c r="AE43" s="7" t="s">
        <v>12</v>
      </c>
      <c r="AF43" s="11">
        <v>1040.98</v>
      </c>
      <c r="AG43" s="11">
        <v>1040.98</v>
      </c>
      <c r="AH43" s="11">
        <v>1071.0999999999999</v>
      </c>
      <c r="AI43" s="12"/>
      <c r="AJ43" s="12"/>
      <c r="AK43" s="12"/>
      <c r="AL43" s="12"/>
      <c r="AM43" s="12"/>
      <c r="AN43" s="12"/>
      <c r="AQ43" s="7">
        <v>11</v>
      </c>
      <c r="AR43" s="7" t="s">
        <v>12</v>
      </c>
      <c r="AS43" s="11">
        <v>150</v>
      </c>
      <c r="AT43" s="11">
        <v>150</v>
      </c>
      <c r="AU43" s="14"/>
      <c r="AV43" s="12"/>
      <c r="AW43" s="12"/>
      <c r="AX43" s="12"/>
      <c r="AY43" s="12"/>
      <c r="AZ43" s="12"/>
      <c r="BA43" s="12"/>
      <c r="BB43" s="12"/>
      <c r="BC43" s="12"/>
      <c r="BD43" s="12"/>
      <c r="BF43" s="7">
        <v>11</v>
      </c>
      <c r="BG43" s="7" t="s">
        <v>12</v>
      </c>
      <c r="BH43" s="18"/>
      <c r="BI43" s="18"/>
    </row>
    <row r="44" spans="2:61" ht="13.8" x14ac:dyDescent="0.25">
      <c r="B44" s="7">
        <v>12</v>
      </c>
      <c r="C44" s="7" t="s">
        <v>13</v>
      </c>
      <c r="D44" s="8">
        <v>1303</v>
      </c>
      <c r="E44" s="8">
        <v>88.7</v>
      </c>
      <c r="F44" s="8">
        <v>49.78</v>
      </c>
      <c r="G44" s="8">
        <v>49.5</v>
      </c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D44" s="7">
        <v>12</v>
      </c>
      <c r="AE44" s="7" t="s">
        <v>13</v>
      </c>
      <c r="AF44" s="11">
        <v>1253.5999999999999</v>
      </c>
      <c r="AG44" s="11">
        <v>1253.5999999999999</v>
      </c>
      <c r="AH44" s="11">
        <v>1302.2</v>
      </c>
      <c r="AI44" s="12"/>
      <c r="AJ44" s="12"/>
      <c r="AK44" s="12"/>
      <c r="AL44" s="12"/>
      <c r="AM44" s="12"/>
      <c r="AN44" s="12"/>
      <c r="AQ44" s="7">
        <v>12</v>
      </c>
      <c r="AR44" s="7" t="s">
        <v>13</v>
      </c>
      <c r="AS44" s="11">
        <v>150</v>
      </c>
      <c r="AT44" s="11">
        <v>150</v>
      </c>
      <c r="AU44" s="14"/>
      <c r="AV44" s="12"/>
      <c r="AW44" s="12"/>
      <c r="AX44" s="12"/>
      <c r="AY44" s="12"/>
      <c r="AZ44" s="12"/>
      <c r="BA44" s="12"/>
      <c r="BB44" s="12"/>
      <c r="BC44" s="12"/>
      <c r="BD44" s="12"/>
      <c r="BF44" s="7">
        <v>12</v>
      </c>
      <c r="BG44" s="7" t="s">
        <v>13</v>
      </c>
      <c r="BH44" s="18">
        <f>AVERAGE(0.013, 0.028, 0.008)</f>
        <v>1.6333333333333335E-2</v>
      </c>
      <c r="BI44" s="18"/>
    </row>
    <row r="45" spans="2:61" ht="13.8" x14ac:dyDescent="0.25">
      <c r="B45" s="7">
        <v>13</v>
      </c>
      <c r="C45" s="7" t="s">
        <v>14</v>
      </c>
      <c r="D45" s="8">
        <v>1559.6</v>
      </c>
      <c r="E45" s="8">
        <v>117.8</v>
      </c>
      <c r="F45" s="8">
        <v>72.95</v>
      </c>
      <c r="G45" s="8">
        <v>72.55</v>
      </c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D45" s="7">
        <v>13</v>
      </c>
      <c r="AE45" s="7" t="s">
        <v>14</v>
      </c>
      <c r="AF45" s="11">
        <v>1486.7</v>
      </c>
      <c r="AG45" s="11">
        <v>1486.27</v>
      </c>
      <c r="AH45" s="11">
        <v>1557.45</v>
      </c>
      <c r="AI45" s="12"/>
      <c r="AJ45" s="12"/>
      <c r="AK45" s="12"/>
      <c r="AL45" s="12"/>
      <c r="AM45" s="12"/>
      <c r="AN45" s="12"/>
      <c r="AQ45" s="7">
        <v>13</v>
      </c>
      <c r="AR45" s="7" t="s">
        <v>14</v>
      </c>
      <c r="AS45" s="11">
        <v>100</v>
      </c>
      <c r="AT45" s="11">
        <v>50</v>
      </c>
      <c r="AU45" s="11">
        <v>1</v>
      </c>
      <c r="AV45" s="14"/>
      <c r="AW45" s="12"/>
      <c r="AX45" s="12"/>
      <c r="AY45" s="12"/>
      <c r="AZ45" s="12"/>
      <c r="BA45" s="12"/>
      <c r="BB45" s="12"/>
      <c r="BC45" s="12"/>
      <c r="BD45" s="12"/>
      <c r="BF45" s="7">
        <v>13</v>
      </c>
      <c r="BG45" s="7" t="s">
        <v>14</v>
      </c>
      <c r="BH45" s="18">
        <f>AVERAGE(0.008, 0.0381,0.045)</f>
        <v>3.0366666666666667E-2</v>
      </c>
      <c r="BI45" s="18"/>
    </row>
    <row r="46" spans="2:61" ht="13.8" x14ac:dyDescent="0.25">
      <c r="B46" s="7">
        <v>14</v>
      </c>
      <c r="C46" s="7" t="s">
        <v>15</v>
      </c>
      <c r="D46" s="8">
        <v>1839</v>
      </c>
      <c r="E46" s="8">
        <v>149.69999999999999</v>
      </c>
      <c r="F46" s="8">
        <v>99.82</v>
      </c>
      <c r="G46" s="8">
        <v>99.42</v>
      </c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D46" s="7">
        <v>14</v>
      </c>
      <c r="AE46" s="7" t="s">
        <v>15</v>
      </c>
      <c r="AF46" s="11">
        <v>1739.98</v>
      </c>
      <c r="AG46" s="11">
        <v>1739.38</v>
      </c>
      <c r="AH46" s="11">
        <v>1835.94</v>
      </c>
      <c r="AI46" s="12"/>
      <c r="AJ46" s="12"/>
      <c r="AK46" s="12"/>
      <c r="AL46" s="12"/>
      <c r="AM46" s="12"/>
      <c r="AN46" s="12"/>
      <c r="AQ46" s="7">
        <v>14</v>
      </c>
      <c r="AR46" s="7" t="s">
        <v>15</v>
      </c>
      <c r="AS46" s="11">
        <v>100</v>
      </c>
      <c r="AT46" s="11">
        <v>50</v>
      </c>
      <c r="AU46" s="11">
        <v>2</v>
      </c>
      <c r="AV46" s="14"/>
      <c r="AW46" s="12"/>
      <c r="AX46" s="12"/>
      <c r="AY46" s="12"/>
      <c r="AZ46" s="12"/>
      <c r="BA46" s="12"/>
      <c r="BB46" s="12"/>
      <c r="BC46" s="12"/>
      <c r="BD46" s="12"/>
      <c r="BF46" s="7">
        <v>14</v>
      </c>
      <c r="BG46" s="7" t="s">
        <v>15</v>
      </c>
      <c r="BH46" s="18">
        <v>3.7999999999999999E-2</v>
      </c>
      <c r="BI46" s="18"/>
    </row>
    <row r="47" spans="2:61" ht="13.8" x14ac:dyDescent="0.25">
      <c r="B47" s="7">
        <v>15</v>
      </c>
      <c r="C47" s="7" t="s">
        <v>16</v>
      </c>
      <c r="D47" s="8">
        <v>2145.5</v>
      </c>
      <c r="E47" s="8">
        <v>189</v>
      </c>
      <c r="F47" s="8">
        <v>136</v>
      </c>
      <c r="G47" s="8">
        <v>135</v>
      </c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D47" s="7">
        <v>15</v>
      </c>
      <c r="AE47" s="7" t="s">
        <v>16</v>
      </c>
      <c r="AF47" s="11">
        <v>2013.7</v>
      </c>
      <c r="AG47" s="11">
        <v>2012.7</v>
      </c>
      <c r="AH47" s="11">
        <v>2139.1</v>
      </c>
      <c r="AI47" s="12"/>
      <c r="AJ47" s="12"/>
      <c r="AK47" s="12"/>
      <c r="AL47" s="12"/>
      <c r="AM47" s="12"/>
      <c r="AN47" s="12"/>
      <c r="AQ47" s="7">
        <v>15</v>
      </c>
      <c r="AR47" s="7" t="s">
        <v>16</v>
      </c>
      <c r="AS47" s="11">
        <v>100</v>
      </c>
      <c r="AT47" s="11">
        <v>50</v>
      </c>
      <c r="AU47" s="11">
        <v>3</v>
      </c>
      <c r="AV47" s="14"/>
      <c r="AW47" s="12"/>
      <c r="AX47" s="12"/>
      <c r="AY47" s="12"/>
      <c r="AZ47" s="12"/>
      <c r="BA47" s="12"/>
      <c r="BB47" s="12"/>
      <c r="BC47" s="12"/>
      <c r="BD47" s="12"/>
      <c r="BF47" s="7">
        <v>15</v>
      </c>
      <c r="BG47" s="7" t="s">
        <v>16</v>
      </c>
      <c r="BH47" s="18"/>
      <c r="BI47" s="18"/>
    </row>
    <row r="48" spans="2:61" ht="13.8" x14ac:dyDescent="0.25">
      <c r="B48" s="7">
        <v>16</v>
      </c>
      <c r="C48" s="7" t="s">
        <v>17</v>
      </c>
      <c r="D48" s="8">
        <v>2472</v>
      </c>
      <c r="E48" s="8">
        <v>230.9</v>
      </c>
      <c r="F48" s="8">
        <v>163.6</v>
      </c>
      <c r="G48" s="8">
        <v>162.5</v>
      </c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D48" s="7">
        <v>16</v>
      </c>
      <c r="AE48" s="7" t="s">
        <v>17</v>
      </c>
      <c r="AF48" s="11">
        <v>2307.84</v>
      </c>
      <c r="AG48" s="11">
        <v>2306.64</v>
      </c>
      <c r="AH48" s="11">
        <v>2464.04</v>
      </c>
      <c r="AI48" s="12"/>
      <c r="AJ48" s="12"/>
      <c r="AK48" s="12"/>
      <c r="AL48" s="12"/>
      <c r="AM48" s="12"/>
      <c r="AN48" s="12"/>
      <c r="AQ48" s="7">
        <v>16</v>
      </c>
      <c r="AR48" s="7" t="s">
        <v>17</v>
      </c>
      <c r="AS48" s="11">
        <v>100</v>
      </c>
      <c r="AT48" s="11">
        <v>50</v>
      </c>
      <c r="AU48" s="11">
        <v>5</v>
      </c>
      <c r="AV48" s="14"/>
      <c r="AW48" s="12"/>
      <c r="AX48" s="12"/>
      <c r="AY48" s="12"/>
      <c r="AZ48" s="12"/>
      <c r="BA48" s="12"/>
      <c r="BB48" s="12"/>
      <c r="BC48" s="12"/>
      <c r="BD48" s="12"/>
      <c r="BF48" s="7">
        <v>16</v>
      </c>
      <c r="BG48" s="7" t="s">
        <v>17</v>
      </c>
      <c r="BH48" s="18">
        <v>8.3000000000000004E-2</v>
      </c>
      <c r="BI48" s="18"/>
    </row>
    <row r="49" spans="2:61" ht="13.8" x14ac:dyDescent="0.25">
      <c r="B49" s="7">
        <v>17</v>
      </c>
      <c r="C49" s="7" t="s">
        <v>18</v>
      </c>
      <c r="D49" s="8">
        <v>2822.4</v>
      </c>
      <c r="E49" s="8">
        <v>270</v>
      </c>
      <c r="F49" s="8">
        <v>202</v>
      </c>
      <c r="G49" s="8">
        <v>200</v>
      </c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D49" s="7">
        <v>17</v>
      </c>
      <c r="AE49" s="7" t="s">
        <v>18</v>
      </c>
      <c r="AF49" s="11">
        <v>2622.39</v>
      </c>
      <c r="AG49" s="11">
        <v>2620.7800000000002</v>
      </c>
      <c r="AH49" s="11">
        <v>2815.6</v>
      </c>
      <c r="AI49" s="12"/>
      <c r="AJ49" s="12"/>
      <c r="AK49" s="12"/>
      <c r="AL49" s="12"/>
      <c r="AM49" s="12"/>
      <c r="AN49" s="12"/>
      <c r="AQ49" s="7">
        <v>17</v>
      </c>
      <c r="AR49" s="7" t="s">
        <v>18</v>
      </c>
      <c r="AS49" s="11">
        <v>100</v>
      </c>
      <c r="AT49" s="11">
        <v>50</v>
      </c>
      <c r="AU49" s="11">
        <v>6</v>
      </c>
      <c r="AV49" s="14"/>
      <c r="AW49" s="12"/>
      <c r="AX49" s="12"/>
      <c r="AY49" s="12"/>
      <c r="AZ49" s="12"/>
      <c r="BA49" s="12"/>
      <c r="BB49" s="12"/>
      <c r="BC49" s="12"/>
      <c r="BD49" s="12"/>
      <c r="BF49" s="7">
        <v>17</v>
      </c>
      <c r="BG49" s="7" t="s">
        <v>18</v>
      </c>
      <c r="BH49" s="18">
        <f>AVERAGE(0.093,0.108)</f>
        <v>0.10050000000000001</v>
      </c>
      <c r="BI49" s="18"/>
    </row>
    <row r="50" spans="2:61" ht="13.8" x14ac:dyDescent="0.25">
      <c r="B50" s="7">
        <v>18</v>
      </c>
      <c r="C50" s="7" t="s">
        <v>19</v>
      </c>
      <c r="D50" s="8">
        <v>3205.9</v>
      </c>
      <c r="E50" s="8">
        <v>326.3</v>
      </c>
      <c r="F50" s="8">
        <v>250.6</v>
      </c>
      <c r="G50" s="8">
        <v>248.4</v>
      </c>
      <c r="H50" s="8">
        <v>29.3</v>
      </c>
      <c r="I50" s="8">
        <v>15.9</v>
      </c>
      <c r="J50" s="8">
        <v>15.7</v>
      </c>
      <c r="K50" s="1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D50" s="7">
        <v>18</v>
      </c>
      <c r="AE50" s="7" t="s">
        <v>19</v>
      </c>
      <c r="AF50" s="11">
        <v>2957.7</v>
      </c>
      <c r="AG50" s="11">
        <v>2955.63</v>
      </c>
      <c r="AH50" s="11">
        <v>3190.5</v>
      </c>
      <c r="AI50" s="12"/>
      <c r="AJ50" s="12"/>
      <c r="AK50" s="12"/>
      <c r="AL50" s="12"/>
      <c r="AM50" s="12"/>
      <c r="AN50" s="12"/>
      <c r="AQ50" s="7">
        <v>18</v>
      </c>
      <c r="AR50" s="7" t="s">
        <v>19</v>
      </c>
      <c r="AS50" s="11">
        <v>100</v>
      </c>
      <c r="AT50" s="11">
        <v>50</v>
      </c>
      <c r="AU50" s="16">
        <v>10</v>
      </c>
      <c r="AV50" s="11">
        <v>10</v>
      </c>
      <c r="AW50" s="14"/>
      <c r="AX50" s="12"/>
      <c r="AY50" s="12"/>
      <c r="AZ50" s="12"/>
      <c r="BA50" s="12"/>
      <c r="BB50" s="12"/>
      <c r="BC50" s="12"/>
      <c r="BD50" s="12"/>
      <c r="BF50" s="7">
        <v>18</v>
      </c>
      <c r="BG50" s="7" t="s">
        <v>19</v>
      </c>
      <c r="BH50" s="18">
        <f>AVERAGE(0.081,0.087,0.123,0.129,0.14)</f>
        <v>0.11200000000000002</v>
      </c>
      <c r="BI50" s="18"/>
    </row>
    <row r="51" spans="2:61" ht="13.8" x14ac:dyDescent="0.25">
      <c r="B51" s="7">
        <v>19</v>
      </c>
      <c r="C51" s="7" t="s">
        <v>1</v>
      </c>
      <c r="D51" s="8">
        <v>3608.4</v>
      </c>
      <c r="E51" s="8">
        <v>378.6</v>
      </c>
      <c r="F51" s="8">
        <v>297.3</v>
      </c>
      <c r="G51" s="8">
        <v>294.60000000000002</v>
      </c>
      <c r="H51" s="8">
        <v>34.799999999999997</v>
      </c>
      <c r="I51" s="8">
        <v>18.3</v>
      </c>
      <c r="J51" s="8">
        <v>18.3</v>
      </c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D51" s="7">
        <v>19</v>
      </c>
      <c r="AE51" s="7" t="s">
        <v>1</v>
      </c>
      <c r="AF51" s="11">
        <v>3313.8</v>
      </c>
      <c r="AG51" s="11">
        <v>3311.1</v>
      </c>
      <c r="AH51" s="11">
        <v>3589.6</v>
      </c>
      <c r="AI51" s="12"/>
      <c r="AJ51" s="12"/>
      <c r="AK51" s="12"/>
      <c r="AL51" s="12"/>
      <c r="AM51" s="12"/>
      <c r="AN51" s="12"/>
      <c r="AQ51" s="7">
        <v>19</v>
      </c>
      <c r="AR51" s="7" t="s">
        <v>1</v>
      </c>
      <c r="AS51" s="11">
        <v>100</v>
      </c>
      <c r="AT51" s="11">
        <v>50</v>
      </c>
      <c r="AU51" s="16">
        <v>11</v>
      </c>
      <c r="AV51" s="11">
        <v>11</v>
      </c>
      <c r="AW51" s="14"/>
      <c r="AX51" s="12"/>
      <c r="AY51" s="12"/>
      <c r="AZ51" s="12"/>
      <c r="BA51" s="12"/>
      <c r="BB51" s="12"/>
      <c r="BC51" s="12"/>
      <c r="BD51" s="12"/>
      <c r="BF51" s="7">
        <v>19</v>
      </c>
      <c r="BG51" s="7" t="s">
        <v>1</v>
      </c>
      <c r="BH51" s="18"/>
      <c r="BI51" s="18"/>
    </row>
    <row r="52" spans="2:61" ht="13.8" x14ac:dyDescent="0.25">
      <c r="B52" s="7">
        <v>20</v>
      </c>
      <c r="C52" s="7" t="s">
        <v>20</v>
      </c>
      <c r="D52" s="8">
        <v>4038.5</v>
      </c>
      <c r="E52" s="8">
        <v>438.4</v>
      </c>
      <c r="F52" s="8">
        <v>349.7</v>
      </c>
      <c r="G52" s="8">
        <v>346.2</v>
      </c>
      <c r="H52" s="8">
        <v>44.3</v>
      </c>
      <c r="I52" s="8">
        <v>25.4</v>
      </c>
      <c r="J52" s="8">
        <v>25.4</v>
      </c>
      <c r="K52" s="1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D52" s="7">
        <v>20</v>
      </c>
      <c r="AE52" s="7" t="s">
        <v>20</v>
      </c>
      <c r="AF52" s="11">
        <v>3691.68</v>
      </c>
      <c r="AG52" s="11">
        <v>3688.09</v>
      </c>
      <c r="AH52" s="11">
        <v>4012.7</v>
      </c>
      <c r="AI52" s="11">
        <v>341.3</v>
      </c>
      <c r="AJ52" s="11">
        <v>341.3</v>
      </c>
      <c r="AK52" s="11">
        <v>344.9</v>
      </c>
      <c r="AL52" s="12"/>
      <c r="AM52" s="12"/>
      <c r="AN52" s="12"/>
      <c r="AQ52" s="7">
        <v>20</v>
      </c>
      <c r="AR52" s="7" t="s">
        <v>20</v>
      </c>
      <c r="AS52" s="11">
        <v>100</v>
      </c>
      <c r="AT52" s="11">
        <v>50</v>
      </c>
      <c r="AU52" s="16">
        <v>13</v>
      </c>
      <c r="AV52" s="11">
        <v>13</v>
      </c>
      <c r="AW52" s="14"/>
      <c r="AX52" s="12"/>
      <c r="AY52" s="12"/>
      <c r="AZ52" s="12"/>
      <c r="BA52" s="12"/>
      <c r="BB52" s="12"/>
      <c r="BC52" s="12"/>
      <c r="BD52" s="12"/>
      <c r="BF52" s="7">
        <v>20</v>
      </c>
      <c r="BG52" s="7" t="s">
        <v>20</v>
      </c>
      <c r="BH52" s="18">
        <f>AVERAGE(0.15,0.207)</f>
        <v>0.17849999999999999</v>
      </c>
      <c r="BI52" s="18"/>
    </row>
    <row r="53" spans="2:61" ht="13.8" x14ac:dyDescent="0.25">
      <c r="B53" s="7">
        <v>21</v>
      </c>
      <c r="C53" s="7" t="s">
        <v>21</v>
      </c>
      <c r="D53" s="8">
        <v>4492</v>
      </c>
      <c r="E53" s="8">
        <v>498</v>
      </c>
      <c r="F53" s="8">
        <v>403.6</v>
      </c>
      <c r="G53" s="8">
        <v>398.7</v>
      </c>
      <c r="H53" s="8">
        <v>51.1</v>
      </c>
      <c r="I53" s="8">
        <v>28.3</v>
      </c>
      <c r="J53" s="8">
        <v>28.3</v>
      </c>
      <c r="K53" s="1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D53" s="7">
        <v>21</v>
      </c>
      <c r="AE53" s="7" t="s">
        <v>21</v>
      </c>
      <c r="AF53" s="11">
        <v>4090.6</v>
      </c>
      <c r="AG53" s="11">
        <v>4086.1</v>
      </c>
      <c r="AH53" s="11">
        <v>4460.5</v>
      </c>
      <c r="AI53" s="11">
        <v>395.4</v>
      </c>
      <c r="AJ53" s="11">
        <v>395.4</v>
      </c>
      <c r="AK53" s="11">
        <v>399.6</v>
      </c>
      <c r="AL53" s="12"/>
      <c r="AM53" s="12"/>
      <c r="AN53" s="12"/>
      <c r="AQ53" s="7">
        <v>21</v>
      </c>
      <c r="AR53" s="7" t="s">
        <v>21</v>
      </c>
      <c r="AS53" s="11">
        <v>100</v>
      </c>
      <c r="AT53" s="11">
        <v>50</v>
      </c>
      <c r="AU53" s="16">
        <v>15</v>
      </c>
      <c r="AV53" s="11">
        <v>15</v>
      </c>
      <c r="AW53" s="11"/>
      <c r="AX53" s="11">
        <v>111</v>
      </c>
      <c r="AY53" s="11">
        <v>111</v>
      </c>
      <c r="AZ53" s="11">
        <v>21</v>
      </c>
      <c r="BA53" s="11">
        <v>77</v>
      </c>
      <c r="BB53" s="14"/>
      <c r="BC53" s="12"/>
      <c r="BD53" s="12"/>
      <c r="BF53" s="7">
        <v>21</v>
      </c>
      <c r="BG53" s="7" t="s">
        <v>21</v>
      </c>
      <c r="BH53" s="18"/>
      <c r="BI53" s="18"/>
    </row>
    <row r="54" spans="2:61" ht="13.8" x14ac:dyDescent="0.25">
      <c r="B54" s="7">
        <v>22</v>
      </c>
      <c r="C54" s="7" t="s">
        <v>22</v>
      </c>
      <c r="D54" s="8">
        <v>4966</v>
      </c>
      <c r="E54" s="8">
        <v>560.9</v>
      </c>
      <c r="F54" s="8">
        <v>460.2</v>
      </c>
      <c r="G54" s="8">
        <v>453.8</v>
      </c>
      <c r="H54" s="8">
        <v>58.7</v>
      </c>
      <c r="I54" s="8">
        <v>32.6</v>
      </c>
      <c r="J54" s="8">
        <v>32.6</v>
      </c>
      <c r="K54" s="1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D54" s="7">
        <v>22</v>
      </c>
      <c r="AE54" s="7" t="s">
        <v>22</v>
      </c>
      <c r="AF54" s="11">
        <v>4510.84</v>
      </c>
      <c r="AG54" s="11">
        <v>4504.8599999999997</v>
      </c>
      <c r="AH54" s="11">
        <v>4931.8100000000004</v>
      </c>
      <c r="AI54" s="11">
        <v>452.2</v>
      </c>
      <c r="AJ54" s="11">
        <v>452.2</v>
      </c>
      <c r="AK54" s="11">
        <v>458.4</v>
      </c>
      <c r="AL54" s="12"/>
      <c r="AM54" s="12"/>
      <c r="AN54" s="12"/>
      <c r="AQ54" s="7">
        <v>22</v>
      </c>
      <c r="AR54" s="7" t="s">
        <v>22</v>
      </c>
      <c r="AS54" s="11">
        <v>100</v>
      </c>
      <c r="AT54" s="11">
        <v>50</v>
      </c>
      <c r="AU54" s="16">
        <v>15</v>
      </c>
      <c r="AV54" s="11">
        <v>15</v>
      </c>
      <c r="AW54" s="11"/>
      <c r="AX54" s="11">
        <v>111</v>
      </c>
      <c r="AY54" s="11">
        <v>111</v>
      </c>
      <c r="AZ54" s="11">
        <v>46</v>
      </c>
      <c r="BA54" s="11">
        <v>79</v>
      </c>
      <c r="BB54" s="14"/>
      <c r="BC54" s="12"/>
      <c r="BD54" s="12"/>
      <c r="BF54" s="7">
        <v>22</v>
      </c>
      <c r="BG54" s="7" t="s">
        <v>22</v>
      </c>
      <c r="BH54" s="18">
        <f>AVERAGE(0.18,0.22)</f>
        <v>0.2</v>
      </c>
      <c r="BI54" s="18"/>
    </row>
    <row r="55" spans="2:61" ht="13.8" x14ac:dyDescent="0.25">
      <c r="B55" s="7">
        <v>23</v>
      </c>
      <c r="C55" s="7" t="s">
        <v>23</v>
      </c>
      <c r="D55" s="8">
        <v>5465</v>
      </c>
      <c r="E55" s="8">
        <v>626.70000000000005</v>
      </c>
      <c r="F55" s="8">
        <v>519.79999999999995</v>
      </c>
      <c r="G55" s="8">
        <v>512.1</v>
      </c>
      <c r="H55" s="8">
        <v>66.3</v>
      </c>
      <c r="I55" s="8">
        <v>37.200000000000003</v>
      </c>
      <c r="J55" s="8">
        <v>37.200000000000003</v>
      </c>
      <c r="K55" s="1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D55" s="7">
        <v>23</v>
      </c>
      <c r="AE55" s="7" t="s">
        <v>23</v>
      </c>
      <c r="AF55" s="11">
        <v>4952.2</v>
      </c>
      <c r="AG55" s="11">
        <v>4944.6400000000003</v>
      </c>
      <c r="AH55" s="11">
        <v>5427.29</v>
      </c>
      <c r="AI55" s="11">
        <v>511.3</v>
      </c>
      <c r="AJ55" s="11">
        <v>511.3</v>
      </c>
      <c r="AK55" s="11">
        <v>519.20000000000005</v>
      </c>
      <c r="AL55" s="12"/>
      <c r="AM55" s="12"/>
      <c r="AN55" s="12"/>
      <c r="AQ55" s="7">
        <v>23</v>
      </c>
      <c r="AR55" s="7" t="s">
        <v>23</v>
      </c>
      <c r="AS55" s="11">
        <v>100</v>
      </c>
      <c r="AT55" s="11">
        <v>50</v>
      </c>
      <c r="AU55" s="16">
        <v>15</v>
      </c>
      <c r="AV55" s="11">
        <v>15</v>
      </c>
      <c r="AW55" s="11"/>
      <c r="AX55" s="11">
        <v>111</v>
      </c>
      <c r="AY55" s="11">
        <v>111</v>
      </c>
      <c r="AZ55" s="11">
        <v>28</v>
      </c>
      <c r="BA55" s="11">
        <v>80</v>
      </c>
      <c r="BB55" s="14"/>
      <c r="BC55" s="12"/>
      <c r="BD55" s="12"/>
      <c r="BF55" s="7">
        <v>23</v>
      </c>
      <c r="BG55" s="7" t="s">
        <v>23</v>
      </c>
      <c r="BH55" s="18">
        <f>AVERAGE(0.24,0.253,0.305,0.23)</f>
        <v>0.25700000000000001</v>
      </c>
      <c r="BI55" s="18">
        <v>2.3500000000000001E-3</v>
      </c>
    </row>
    <row r="56" spans="2:61" ht="13.8" x14ac:dyDescent="0.25">
      <c r="B56" s="7">
        <v>24</v>
      </c>
      <c r="C56" s="7" t="s">
        <v>24</v>
      </c>
      <c r="D56" s="8">
        <v>5989</v>
      </c>
      <c r="E56" s="8">
        <v>696</v>
      </c>
      <c r="F56" s="8">
        <v>583.79999999999995</v>
      </c>
      <c r="G56" s="8">
        <v>574.1</v>
      </c>
      <c r="H56" s="8">
        <v>74.099999999999994</v>
      </c>
      <c r="I56" s="8">
        <v>42.2</v>
      </c>
      <c r="J56" s="8">
        <v>42.2</v>
      </c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D56" s="7">
        <v>24</v>
      </c>
      <c r="AE56" s="7" t="s">
        <v>24</v>
      </c>
      <c r="AF56" s="11">
        <v>5414.72</v>
      </c>
      <c r="AG56" s="11">
        <v>5405.509</v>
      </c>
      <c r="AH56" s="11">
        <v>5946.71</v>
      </c>
      <c r="AI56" s="11">
        <v>572.79999999999995</v>
      </c>
      <c r="AJ56" s="11">
        <v>572.79999999999995</v>
      </c>
      <c r="AK56" s="11">
        <v>582.79999999999995</v>
      </c>
      <c r="AL56" s="12"/>
      <c r="AM56" s="12"/>
      <c r="AN56" s="12"/>
      <c r="AQ56" s="7">
        <v>24</v>
      </c>
      <c r="AR56" s="7" t="s">
        <v>24</v>
      </c>
      <c r="AS56" s="11">
        <v>100</v>
      </c>
      <c r="AT56" s="11">
        <v>50</v>
      </c>
      <c r="AU56" s="16">
        <v>15</v>
      </c>
      <c r="AV56" s="11">
        <v>15</v>
      </c>
      <c r="AW56" s="11"/>
      <c r="AX56" s="11">
        <v>111</v>
      </c>
      <c r="AY56" s="11">
        <v>111</v>
      </c>
      <c r="AZ56" s="11">
        <v>17</v>
      </c>
      <c r="BA56" s="11">
        <v>79</v>
      </c>
      <c r="BB56" s="14"/>
      <c r="BC56" s="12"/>
      <c r="BD56" s="12"/>
      <c r="BF56" s="7">
        <v>24</v>
      </c>
      <c r="BG56" s="7" t="s">
        <v>24</v>
      </c>
      <c r="BH56" s="18">
        <f>AVERAGE(0.26,0.222,0.277,0.264,0.219,0.2,0.285)</f>
        <v>0.24671428571428572</v>
      </c>
      <c r="BI56" s="18"/>
    </row>
    <row r="57" spans="2:61" ht="13.8" x14ac:dyDescent="0.25">
      <c r="B57" s="7">
        <v>25</v>
      </c>
      <c r="C57" s="7" t="s">
        <v>25</v>
      </c>
      <c r="D57" s="8">
        <v>6539</v>
      </c>
      <c r="E57" s="8">
        <v>769.1</v>
      </c>
      <c r="F57" s="8">
        <v>649.9</v>
      </c>
      <c r="G57" s="8">
        <v>638.70000000000005</v>
      </c>
      <c r="H57" s="8">
        <v>82.3</v>
      </c>
      <c r="I57" s="8">
        <v>47.2</v>
      </c>
      <c r="J57" s="8">
        <v>47.2</v>
      </c>
      <c r="K57" s="1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D57" s="7">
        <v>25</v>
      </c>
      <c r="AE57" s="7" t="s">
        <v>25</v>
      </c>
      <c r="AF57" s="11">
        <v>5898.75</v>
      </c>
      <c r="AG57" s="11">
        <v>5887.65</v>
      </c>
      <c r="AH57" s="11">
        <v>6490.45</v>
      </c>
      <c r="AI57" s="11">
        <v>637.4</v>
      </c>
      <c r="AJ57" s="11">
        <v>637.4</v>
      </c>
      <c r="AK57" s="11">
        <v>648.79999999999995</v>
      </c>
      <c r="AL57" s="12"/>
      <c r="AM57" s="12"/>
      <c r="AN57" s="12"/>
      <c r="AQ57" s="7">
        <v>25</v>
      </c>
      <c r="AR57" s="7" t="s">
        <v>25</v>
      </c>
      <c r="AS57" s="11">
        <v>100</v>
      </c>
      <c r="AT57" s="11">
        <v>50</v>
      </c>
      <c r="AU57" s="16">
        <v>17</v>
      </c>
      <c r="AV57" s="11">
        <v>17</v>
      </c>
      <c r="AW57" s="11"/>
      <c r="AX57" s="11">
        <v>111</v>
      </c>
      <c r="AY57" s="11">
        <v>111</v>
      </c>
      <c r="AZ57" s="11">
        <v>15</v>
      </c>
      <c r="BA57" s="11">
        <v>77</v>
      </c>
      <c r="BB57" s="14"/>
      <c r="BC57" s="12"/>
      <c r="BD57" s="12"/>
      <c r="BF57" s="7">
        <v>25</v>
      </c>
      <c r="BG57" s="7" t="s">
        <v>25</v>
      </c>
      <c r="BH57" s="18">
        <f>AVERAGE(0.273,0.28,0.308,0.27,0.33)</f>
        <v>0.29220000000000002</v>
      </c>
      <c r="BI57" s="18">
        <v>2.8999999999999998E-3</v>
      </c>
    </row>
    <row r="58" spans="2:61" ht="13.8" x14ac:dyDescent="0.25">
      <c r="B58" s="7">
        <v>26</v>
      </c>
      <c r="C58" s="7" t="s">
        <v>26</v>
      </c>
      <c r="D58" s="8">
        <v>7112</v>
      </c>
      <c r="E58" s="8">
        <v>844.6</v>
      </c>
      <c r="F58" s="8">
        <v>719.9</v>
      </c>
      <c r="G58" s="8">
        <v>706.8</v>
      </c>
      <c r="H58" s="8">
        <v>91.3</v>
      </c>
      <c r="I58" s="8">
        <v>52.7</v>
      </c>
      <c r="J58" s="8">
        <v>52.7</v>
      </c>
      <c r="K58" s="1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D58" s="7">
        <v>26</v>
      </c>
      <c r="AE58" s="7" t="s">
        <v>26</v>
      </c>
      <c r="AF58" s="11">
        <v>6403.84</v>
      </c>
      <c r="AG58" s="11">
        <v>6390.84</v>
      </c>
      <c r="AH58" s="11">
        <v>7057.98</v>
      </c>
      <c r="AI58" s="11">
        <v>705</v>
      </c>
      <c r="AJ58" s="11">
        <v>705</v>
      </c>
      <c r="AK58" s="11">
        <v>718.5</v>
      </c>
      <c r="AL58" s="12"/>
      <c r="AM58" s="12"/>
      <c r="AN58" s="12"/>
      <c r="AQ58" s="7">
        <v>26</v>
      </c>
      <c r="AR58" s="7" t="s">
        <v>26</v>
      </c>
      <c r="AS58" s="11">
        <v>100</v>
      </c>
      <c r="AT58" s="11">
        <v>50</v>
      </c>
      <c r="AU58" s="16">
        <v>17</v>
      </c>
      <c r="AV58" s="11">
        <v>17</v>
      </c>
      <c r="AW58" s="11"/>
      <c r="AX58" s="11">
        <v>111</v>
      </c>
      <c r="AY58" s="11">
        <v>111</v>
      </c>
      <c r="AZ58" s="11">
        <v>10</v>
      </c>
      <c r="BA58" s="11">
        <v>66</v>
      </c>
      <c r="BB58" s="14"/>
      <c r="BC58" s="12"/>
      <c r="BD58" s="12"/>
      <c r="BF58" s="7">
        <v>26</v>
      </c>
      <c r="BG58" s="7" t="s">
        <v>26</v>
      </c>
      <c r="BH58" s="18">
        <f>AVERAGE(0.308,0.375,0.314,0.32,0.343)</f>
        <v>0.33200000000000002</v>
      </c>
      <c r="BI58" s="18"/>
    </row>
    <row r="59" spans="2:61" ht="13.8" x14ac:dyDescent="0.25">
      <c r="B59" s="7">
        <v>27</v>
      </c>
      <c r="C59" s="7" t="s">
        <v>27</v>
      </c>
      <c r="D59" s="8">
        <v>7709</v>
      </c>
      <c r="E59" s="8">
        <v>925.1</v>
      </c>
      <c r="F59" s="8">
        <v>793.2</v>
      </c>
      <c r="G59" s="8">
        <v>778.1</v>
      </c>
      <c r="H59" s="8">
        <v>101</v>
      </c>
      <c r="I59" s="8">
        <v>58.9</v>
      </c>
      <c r="J59" s="8">
        <v>59.9</v>
      </c>
      <c r="K59" s="1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D59" s="7">
        <v>27</v>
      </c>
      <c r="AE59" s="7" t="s">
        <v>27</v>
      </c>
      <c r="AF59" s="11">
        <v>6930.32</v>
      </c>
      <c r="AG59" s="11">
        <v>6915.3</v>
      </c>
      <c r="AH59" s="11">
        <v>7649.43</v>
      </c>
      <c r="AI59" s="11">
        <v>776.2</v>
      </c>
      <c r="AJ59" s="11">
        <v>776.2</v>
      </c>
      <c r="AK59" s="11">
        <v>791.4</v>
      </c>
      <c r="AL59" s="12"/>
      <c r="AM59" s="12"/>
      <c r="AN59" s="12"/>
      <c r="AQ59" s="7">
        <v>27</v>
      </c>
      <c r="AR59" s="7" t="s">
        <v>27</v>
      </c>
      <c r="AS59" s="11">
        <v>100</v>
      </c>
      <c r="AT59" s="11">
        <v>51</v>
      </c>
      <c r="AU59" s="16">
        <v>17</v>
      </c>
      <c r="AV59" s="11">
        <v>17</v>
      </c>
      <c r="AW59" s="11"/>
      <c r="AX59" s="11">
        <v>111</v>
      </c>
      <c r="AY59" s="11">
        <v>111</v>
      </c>
      <c r="AZ59" s="11">
        <v>10</v>
      </c>
      <c r="BA59" s="11">
        <v>76</v>
      </c>
      <c r="BB59" s="14"/>
      <c r="BC59" s="12"/>
      <c r="BD59" s="12"/>
      <c r="BF59" s="7">
        <v>27</v>
      </c>
      <c r="BG59" s="7" t="s">
        <v>27</v>
      </c>
      <c r="BH59" s="18">
        <v>0.31</v>
      </c>
      <c r="BI59" s="18"/>
    </row>
    <row r="60" spans="2:61" ht="13.8" x14ac:dyDescent="0.25">
      <c r="B60" s="7">
        <v>28</v>
      </c>
      <c r="C60" s="7" t="s">
        <v>28</v>
      </c>
      <c r="D60" s="8">
        <v>8333</v>
      </c>
      <c r="E60" s="8">
        <v>1008.6</v>
      </c>
      <c r="F60" s="8">
        <v>870</v>
      </c>
      <c r="G60" s="8">
        <v>852.7</v>
      </c>
      <c r="H60" s="8">
        <v>110.8</v>
      </c>
      <c r="I60" s="8">
        <v>68</v>
      </c>
      <c r="J60" s="8">
        <v>66.2</v>
      </c>
      <c r="K60" s="1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D60" s="7">
        <v>28</v>
      </c>
      <c r="AE60" s="7" t="s">
        <v>28</v>
      </c>
      <c r="AF60" s="11">
        <v>7478.15</v>
      </c>
      <c r="AG60" s="11">
        <v>7460.89</v>
      </c>
      <c r="AH60" s="11">
        <v>8264.66</v>
      </c>
      <c r="AI60" s="11">
        <v>851.5</v>
      </c>
      <c r="AJ60" s="11">
        <v>851.5</v>
      </c>
      <c r="AK60" s="11">
        <v>868.8</v>
      </c>
      <c r="AL60" s="12"/>
      <c r="AM60" s="12"/>
      <c r="AN60" s="12"/>
      <c r="AQ60" s="7">
        <v>28</v>
      </c>
      <c r="AR60" s="7" t="s">
        <v>28</v>
      </c>
      <c r="AS60" s="11">
        <v>100</v>
      </c>
      <c r="AT60" s="11">
        <v>51</v>
      </c>
      <c r="AU60" s="16">
        <v>17</v>
      </c>
      <c r="AV60" s="11">
        <v>17</v>
      </c>
      <c r="AW60" s="11"/>
      <c r="AX60" s="11">
        <v>111</v>
      </c>
      <c r="AY60" s="11">
        <v>111</v>
      </c>
      <c r="AZ60" s="11">
        <v>9</v>
      </c>
      <c r="BA60" s="11">
        <v>68</v>
      </c>
      <c r="BB60" s="14"/>
      <c r="BC60" s="12"/>
      <c r="BD60" s="12"/>
      <c r="BF60" s="7">
        <v>28</v>
      </c>
      <c r="BG60" s="7" t="s">
        <v>28</v>
      </c>
      <c r="BH60" s="18">
        <f>AVERAGE(0.366,0.38,0.33,0.385,0.374,0.436)</f>
        <v>0.3785</v>
      </c>
      <c r="BI60" s="18"/>
    </row>
    <row r="61" spans="2:61" ht="13.8" x14ac:dyDescent="0.25">
      <c r="B61" s="7">
        <v>29</v>
      </c>
      <c r="C61" s="7" t="s">
        <v>29</v>
      </c>
      <c r="D61" s="8">
        <v>8979</v>
      </c>
      <c r="E61" s="8">
        <v>1096.7</v>
      </c>
      <c r="F61" s="8">
        <v>952.3</v>
      </c>
      <c r="G61" s="8">
        <v>932.7</v>
      </c>
      <c r="H61" s="8">
        <v>122.5</v>
      </c>
      <c r="I61" s="8">
        <v>77.3</v>
      </c>
      <c r="J61" s="8">
        <v>75.099999999999994</v>
      </c>
      <c r="K61" s="1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D61" s="7">
        <v>29</v>
      </c>
      <c r="AE61" s="7" t="s">
        <v>29</v>
      </c>
      <c r="AF61" s="11">
        <v>8047.78</v>
      </c>
      <c r="AG61" s="11">
        <v>8027.83</v>
      </c>
      <c r="AH61" s="11">
        <v>8905.2900000000009</v>
      </c>
      <c r="AI61" s="11">
        <v>929.7</v>
      </c>
      <c r="AJ61" s="11">
        <v>929.7</v>
      </c>
      <c r="AK61" s="11">
        <v>949.8</v>
      </c>
      <c r="AL61" s="12"/>
      <c r="AM61" s="12"/>
      <c r="AN61" s="12"/>
      <c r="AQ61" s="7">
        <v>29</v>
      </c>
      <c r="AR61" s="7" t="s">
        <v>29</v>
      </c>
      <c r="AS61" s="11">
        <v>100</v>
      </c>
      <c r="AT61" s="11">
        <v>51</v>
      </c>
      <c r="AU61" s="16">
        <v>17</v>
      </c>
      <c r="AV61" s="11">
        <v>17</v>
      </c>
      <c r="AW61" s="11"/>
      <c r="AX61" s="11">
        <v>111</v>
      </c>
      <c r="AY61" s="11">
        <v>111</v>
      </c>
      <c r="AZ61" s="11">
        <v>8</v>
      </c>
      <c r="BA61" s="11">
        <v>65</v>
      </c>
      <c r="BB61" s="14"/>
      <c r="BC61" s="12"/>
      <c r="BD61" s="12"/>
      <c r="BF61" s="7">
        <v>29</v>
      </c>
      <c r="BG61" s="7" t="s">
        <v>29</v>
      </c>
      <c r="BH61" s="18">
        <f>AVERAGE(0.4,0.42,0.41,0.454,0.39,0.419)</f>
        <v>0.41549999999999998</v>
      </c>
      <c r="BI61" s="18">
        <v>5.5999999999999999E-3</v>
      </c>
    </row>
    <row r="62" spans="2:61" ht="13.8" x14ac:dyDescent="0.25">
      <c r="B62" s="7">
        <v>30</v>
      </c>
      <c r="C62" s="7" t="s">
        <v>30</v>
      </c>
      <c r="D62" s="8">
        <v>9659</v>
      </c>
      <c r="E62" s="8">
        <v>1196.2</v>
      </c>
      <c r="F62" s="8">
        <v>1044.9000000000001</v>
      </c>
      <c r="G62" s="8">
        <v>1021.8</v>
      </c>
      <c r="H62" s="8">
        <v>139.80000000000001</v>
      </c>
      <c r="I62" s="8">
        <v>91.4</v>
      </c>
      <c r="J62" s="8">
        <v>88.6</v>
      </c>
      <c r="K62" s="8">
        <v>10.199999999999999</v>
      </c>
      <c r="L62" s="8">
        <v>10.1</v>
      </c>
      <c r="M62" s="1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D62" s="7">
        <v>30</v>
      </c>
      <c r="AE62" s="7" t="s">
        <v>30</v>
      </c>
      <c r="AF62" s="11">
        <v>8638.86</v>
      </c>
      <c r="AG62" s="11">
        <v>8615.7800000000007</v>
      </c>
      <c r="AH62" s="11">
        <v>9572</v>
      </c>
      <c r="AI62" s="11">
        <v>1011.7</v>
      </c>
      <c r="AJ62" s="11">
        <v>1011.7</v>
      </c>
      <c r="AK62" s="11">
        <v>1034.7</v>
      </c>
      <c r="AL62" s="12"/>
      <c r="AM62" s="12"/>
      <c r="AN62" s="12"/>
      <c r="AQ62" s="7">
        <v>30</v>
      </c>
      <c r="AR62" s="7" t="s">
        <v>30</v>
      </c>
      <c r="AS62" s="11">
        <v>100</v>
      </c>
      <c r="AT62" s="11">
        <v>51</v>
      </c>
      <c r="AU62" s="16">
        <v>17</v>
      </c>
      <c r="AV62" s="11">
        <v>17</v>
      </c>
      <c r="AW62" s="11"/>
      <c r="AX62" s="11">
        <v>111</v>
      </c>
      <c r="AY62" s="11">
        <v>111</v>
      </c>
      <c r="AZ62" s="11">
        <v>7</v>
      </c>
      <c r="BA62" s="11">
        <v>65</v>
      </c>
      <c r="BB62" s="14"/>
      <c r="BC62" s="12"/>
      <c r="BD62" s="12"/>
      <c r="BF62" s="7">
        <v>30</v>
      </c>
      <c r="BG62" s="7" t="s">
        <v>30</v>
      </c>
      <c r="BH62" s="18">
        <f>AVERAGE(0.446,0.44,0.43,0.44,0.476)</f>
        <v>0.44640000000000002</v>
      </c>
      <c r="BI62" s="18"/>
    </row>
    <row r="63" spans="2:61" ht="13.8" x14ac:dyDescent="0.25">
      <c r="B63" s="7">
        <v>31</v>
      </c>
      <c r="C63" s="7" t="s">
        <v>31</v>
      </c>
      <c r="D63" s="8">
        <v>10367</v>
      </c>
      <c r="E63" s="8">
        <v>1299</v>
      </c>
      <c r="F63" s="8">
        <v>1143.2</v>
      </c>
      <c r="G63" s="8">
        <v>1116.4000000000001</v>
      </c>
      <c r="H63" s="8">
        <v>159.5</v>
      </c>
      <c r="I63" s="8">
        <v>103.5</v>
      </c>
      <c r="J63" s="8">
        <v>100</v>
      </c>
      <c r="K63" s="8">
        <v>18.7</v>
      </c>
      <c r="L63" s="8">
        <v>18.7</v>
      </c>
      <c r="M63" s="1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D63" s="7">
        <v>31</v>
      </c>
      <c r="AE63" s="7" t="s">
        <v>31</v>
      </c>
      <c r="AF63" s="11">
        <v>9251.74</v>
      </c>
      <c r="AG63" s="11">
        <v>9224.82</v>
      </c>
      <c r="AH63" s="11">
        <v>10264.200000000001</v>
      </c>
      <c r="AI63" s="11">
        <v>1097.92</v>
      </c>
      <c r="AJ63" s="11">
        <v>1097.92</v>
      </c>
      <c r="AK63" s="11">
        <v>1124.8</v>
      </c>
      <c r="AL63" s="12"/>
      <c r="AM63" s="12"/>
      <c r="AN63" s="12"/>
      <c r="AQ63" s="7">
        <v>31</v>
      </c>
      <c r="AR63" s="7" t="s">
        <v>31</v>
      </c>
      <c r="AS63" s="11">
        <v>100</v>
      </c>
      <c r="AT63" s="11">
        <v>51</v>
      </c>
      <c r="AU63" s="16">
        <v>66</v>
      </c>
      <c r="AV63" s="16">
        <v>5</v>
      </c>
      <c r="AW63" s="11"/>
      <c r="AX63" s="11">
        <v>111</v>
      </c>
      <c r="AY63" s="16">
        <v>111</v>
      </c>
      <c r="AZ63" s="11">
        <v>7</v>
      </c>
      <c r="BA63" s="11">
        <v>66</v>
      </c>
      <c r="BB63" s="14"/>
      <c r="BC63" s="12"/>
      <c r="BD63" s="12"/>
      <c r="BF63" s="7">
        <v>31</v>
      </c>
      <c r="BG63" s="7" t="s">
        <v>31</v>
      </c>
      <c r="BH63" s="18">
        <f>AVERAGE(0.427,0.47,0.53,)</f>
        <v>0.35675000000000001</v>
      </c>
      <c r="BI63" s="18">
        <v>6.4000000000000003E-3</v>
      </c>
    </row>
    <row r="64" spans="2:61" ht="13.8" x14ac:dyDescent="0.25">
      <c r="B64" s="7">
        <v>32</v>
      </c>
      <c r="C64" s="7" t="s">
        <v>32</v>
      </c>
      <c r="D64" s="8">
        <v>11103</v>
      </c>
      <c r="E64" s="8">
        <v>1414.6</v>
      </c>
      <c r="F64" s="8">
        <v>1248.0999999999999</v>
      </c>
      <c r="G64" s="8">
        <v>1217</v>
      </c>
      <c r="H64" s="8">
        <v>180.1</v>
      </c>
      <c r="I64" s="8">
        <v>124.9</v>
      </c>
      <c r="J64" s="8">
        <v>120.8</v>
      </c>
      <c r="K64" s="8">
        <v>29.8</v>
      </c>
      <c r="L64" s="8">
        <v>29.2</v>
      </c>
      <c r="M64" s="1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D64" s="7">
        <v>32</v>
      </c>
      <c r="AE64" s="7" t="s">
        <v>32</v>
      </c>
      <c r="AF64" s="11">
        <v>9886.42</v>
      </c>
      <c r="AG64" s="11">
        <v>9855.32</v>
      </c>
      <c r="AH64" s="11">
        <v>10982.1</v>
      </c>
      <c r="AI64" s="11">
        <v>1188</v>
      </c>
      <c r="AJ64" s="11">
        <v>1188</v>
      </c>
      <c r="AK64" s="11">
        <v>1218.5</v>
      </c>
      <c r="AL64" s="12"/>
      <c r="AM64" s="12"/>
      <c r="AN64" s="12"/>
      <c r="AQ64" s="7">
        <v>32</v>
      </c>
      <c r="AR64" s="7" t="s">
        <v>32</v>
      </c>
      <c r="AS64" s="11">
        <v>100</v>
      </c>
      <c r="AT64" s="11">
        <v>51</v>
      </c>
      <c r="AU64" s="16">
        <v>60</v>
      </c>
      <c r="AV64" s="16">
        <v>6</v>
      </c>
      <c r="AW64" s="11"/>
      <c r="AX64" s="11">
        <v>111</v>
      </c>
      <c r="AY64" s="16">
        <v>111</v>
      </c>
      <c r="AZ64" s="11">
        <v>6</v>
      </c>
      <c r="BA64" s="11">
        <v>60</v>
      </c>
      <c r="BB64" s="14"/>
      <c r="BC64" s="12"/>
      <c r="BD64" s="12"/>
      <c r="BF64" s="7">
        <v>32</v>
      </c>
      <c r="BG64" s="7" t="s">
        <v>32</v>
      </c>
      <c r="BH64" s="18"/>
      <c r="BI64" s="18"/>
    </row>
    <row r="65" spans="2:61" ht="13.8" x14ac:dyDescent="0.25">
      <c r="B65" s="7">
        <v>33</v>
      </c>
      <c r="C65" s="7" t="s">
        <v>33</v>
      </c>
      <c r="D65" s="8">
        <v>11867</v>
      </c>
      <c r="E65" s="8">
        <v>1527</v>
      </c>
      <c r="F65" s="8">
        <v>1359.1</v>
      </c>
      <c r="G65" s="8">
        <v>1323.6</v>
      </c>
      <c r="H65" s="8">
        <v>204.7</v>
      </c>
      <c r="I65" s="8">
        <v>146.19999999999999</v>
      </c>
      <c r="J65" s="8">
        <v>141.19999999999999</v>
      </c>
      <c r="K65" s="8">
        <v>41.7</v>
      </c>
      <c r="L65" s="8">
        <v>41.7</v>
      </c>
      <c r="M65" s="1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D65" s="7">
        <v>33</v>
      </c>
      <c r="AE65" s="7" t="s">
        <v>33</v>
      </c>
      <c r="AF65" s="11">
        <v>10543.72</v>
      </c>
      <c r="AG65" s="11">
        <v>10507.99</v>
      </c>
      <c r="AH65" s="11">
        <v>11726.2</v>
      </c>
      <c r="AI65" s="11">
        <v>1282</v>
      </c>
      <c r="AJ65" s="11">
        <v>1282</v>
      </c>
      <c r="AK65" s="11">
        <v>1317</v>
      </c>
      <c r="AL65" s="12"/>
      <c r="AM65" s="12"/>
      <c r="AN65" s="12"/>
      <c r="AQ65" s="7">
        <v>33</v>
      </c>
      <c r="AR65" s="7" t="s">
        <v>33</v>
      </c>
      <c r="AS65" s="11">
        <v>100</v>
      </c>
      <c r="AT65" s="11">
        <v>51</v>
      </c>
      <c r="AU65" s="16">
        <v>13</v>
      </c>
      <c r="AV65" s="16">
        <v>6</v>
      </c>
      <c r="AW65" s="11">
        <v>1</v>
      </c>
      <c r="AX65" s="11">
        <v>111</v>
      </c>
      <c r="AY65" s="16">
        <v>111</v>
      </c>
      <c r="AZ65" s="11">
        <v>6</v>
      </c>
      <c r="BA65" s="11">
        <v>60</v>
      </c>
      <c r="BB65" s="14"/>
      <c r="BC65" s="12"/>
      <c r="BD65" s="12"/>
      <c r="BF65" s="7">
        <v>33</v>
      </c>
      <c r="BG65" s="7" t="s">
        <v>33</v>
      </c>
      <c r="BH65" s="18">
        <v>0.53</v>
      </c>
      <c r="BI65" s="18"/>
    </row>
    <row r="66" spans="2:61" ht="13.8" x14ac:dyDescent="0.25">
      <c r="B66" s="7">
        <v>34</v>
      </c>
      <c r="C66" s="7" t="s">
        <v>34</v>
      </c>
      <c r="D66" s="8">
        <v>12658</v>
      </c>
      <c r="E66" s="8">
        <v>1652</v>
      </c>
      <c r="F66" s="8">
        <v>1474.3</v>
      </c>
      <c r="G66" s="8">
        <v>1433.9</v>
      </c>
      <c r="H66" s="8">
        <v>229.6</v>
      </c>
      <c r="I66" s="8">
        <v>166.5</v>
      </c>
      <c r="J66" s="8">
        <v>160.69999999999999</v>
      </c>
      <c r="K66" s="8">
        <v>55.5</v>
      </c>
      <c r="L66" s="8">
        <v>54.6</v>
      </c>
      <c r="M66" s="1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D66" s="7">
        <v>34</v>
      </c>
      <c r="AE66" s="7" t="s">
        <v>34</v>
      </c>
      <c r="AF66" s="11">
        <v>11222.4</v>
      </c>
      <c r="AG66" s="11">
        <v>11181.4</v>
      </c>
      <c r="AH66" s="11">
        <v>12495.9</v>
      </c>
      <c r="AI66" s="11">
        <v>1379.1</v>
      </c>
      <c r="AJ66" s="11">
        <v>1379.1</v>
      </c>
      <c r="AK66" s="11">
        <v>1419.23</v>
      </c>
      <c r="AL66" s="12"/>
      <c r="AM66" s="12"/>
      <c r="AN66" s="12"/>
      <c r="AQ66" s="7">
        <v>34</v>
      </c>
      <c r="AR66" s="7" t="s">
        <v>34</v>
      </c>
      <c r="AS66" s="11">
        <v>100</v>
      </c>
      <c r="AT66" s="11">
        <v>52</v>
      </c>
      <c r="AU66" s="16">
        <v>13</v>
      </c>
      <c r="AV66" s="16">
        <v>6</v>
      </c>
      <c r="AW66" s="11">
        <v>1</v>
      </c>
      <c r="AX66" s="11">
        <v>111</v>
      </c>
      <c r="AY66" s="16">
        <v>111</v>
      </c>
      <c r="AZ66" s="11">
        <v>6</v>
      </c>
      <c r="BA66" s="11">
        <v>59</v>
      </c>
      <c r="BB66" s="14"/>
      <c r="BC66" s="12"/>
      <c r="BD66" s="12"/>
      <c r="BF66" s="7">
        <v>34</v>
      </c>
      <c r="BG66" s="7" t="s">
        <v>34</v>
      </c>
      <c r="BH66" s="18">
        <f>AVERAGE(0.575,0.578,0.547,0.585)</f>
        <v>0.57125000000000004</v>
      </c>
      <c r="BI66" s="18"/>
    </row>
    <row r="67" spans="2:61" ht="13.8" x14ac:dyDescent="0.25">
      <c r="B67" s="7">
        <v>35</v>
      </c>
      <c r="C67" s="7" t="s">
        <v>35</v>
      </c>
      <c r="D67" s="8">
        <v>13474</v>
      </c>
      <c r="E67" s="8">
        <v>1782</v>
      </c>
      <c r="F67" s="8">
        <v>1596</v>
      </c>
      <c r="G67" s="8">
        <v>1550</v>
      </c>
      <c r="H67" s="8">
        <v>257</v>
      </c>
      <c r="I67" s="8">
        <v>189</v>
      </c>
      <c r="J67" s="8">
        <v>182</v>
      </c>
      <c r="K67" s="8">
        <v>70</v>
      </c>
      <c r="L67" s="8">
        <v>69</v>
      </c>
      <c r="M67" s="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D67" s="7">
        <v>35</v>
      </c>
      <c r="AE67" s="7" t="s">
        <v>35</v>
      </c>
      <c r="AF67" s="11">
        <v>11924.2</v>
      </c>
      <c r="AG67" s="11">
        <v>11877.6</v>
      </c>
      <c r="AH67" s="11">
        <v>13291.4</v>
      </c>
      <c r="AI67" s="11">
        <v>1480.43</v>
      </c>
      <c r="AJ67" s="11">
        <v>1480.43</v>
      </c>
      <c r="AK67" s="11">
        <v>1525.9</v>
      </c>
      <c r="AL67" s="12"/>
      <c r="AM67" s="12"/>
      <c r="AN67" s="12"/>
      <c r="AQ67" s="7">
        <v>35</v>
      </c>
      <c r="AR67" s="7" t="s">
        <v>35</v>
      </c>
      <c r="AS67" s="11">
        <v>100</v>
      </c>
      <c r="AT67" s="11">
        <v>52</v>
      </c>
      <c r="AU67" s="16">
        <v>14</v>
      </c>
      <c r="AV67" s="16">
        <v>7</v>
      </c>
      <c r="AW67" s="11">
        <v>1</v>
      </c>
      <c r="AX67" s="11">
        <v>111</v>
      </c>
      <c r="AY67" s="16">
        <v>111</v>
      </c>
      <c r="AZ67" s="11">
        <v>5</v>
      </c>
      <c r="BA67" s="11">
        <v>59</v>
      </c>
      <c r="BB67" s="14"/>
      <c r="BC67" s="12"/>
      <c r="BD67" s="12"/>
      <c r="BF67" s="7">
        <v>35</v>
      </c>
      <c r="BG67" s="7" t="s">
        <v>35</v>
      </c>
      <c r="BH67" s="18">
        <f>AVERAGE(0.565,0.623)</f>
        <v>0.59399999999999997</v>
      </c>
      <c r="BI67" s="18"/>
    </row>
    <row r="68" spans="2:61" ht="13.8" x14ac:dyDescent="0.25">
      <c r="B68" s="7">
        <v>36</v>
      </c>
      <c r="C68" s="7" t="s">
        <v>36</v>
      </c>
      <c r="D68" s="8">
        <v>14326</v>
      </c>
      <c r="E68" s="8">
        <v>1921</v>
      </c>
      <c r="F68" s="8">
        <v>1730.9</v>
      </c>
      <c r="G68" s="8">
        <v>1678.4</v>
      </c>
      <c r="H68" s="8">
        <v>292.8</v>
      </c>
      <c r="I68" s="8">
        <v>222.2</v>
      </c>
      <c r="J68" s="8">
        <v>214.4</v>
      </c>
      <c r="K68" s="8">
        <v>95</v>
      </c>
      <c r="L68" s="8">
        <v>93.8</v>
      </c>
      <c r="M68" s="8">
        <v>27.5</v>
      </c>
      <c r="N68" s="8">
        <v>14.1</v>
      </c>
      <c r="O68" s="8">
        <v>14.1</v>
      </c>
      <c r="P68" s="13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D68" s="7">
        <v>36</v>
      </c>
      <c r="AE68" s="7" t="s">
        <v>36</v>
      </c>
      <c r="AF68" s="11">
        <v>12649</v>
      </c>
      <c r="AG68" s="11">
        <v>12598</v>
      </c>
      <c r="AH68" s="11">
        <v>14112</v>
      </c>
      <c r="AI68" s="11">
        <v>1586</v>
      </c>
      <c r="AJ68" s="11">
        <v>1586</v>
      </c>
      <c r="AK68" s="11">
        <v>1636.6</v>
      </c>
      <c r="AL68" s="12"/>
      <c r="AM68" s="12"/>
      <c r="AN68" s="12"/>
      <c r="AQ68" s="7">
        <v>36</v>
      </c>
      <c r="AR68" s="7" t="s">
        <v>36</v>
      </c>
      <c r="AS68" s="11">
        <v>100</v>
      </c>
      <c r="AT68" s="11">
        <v>52</v>
      </c>
      <c r="AU68" s="16">
        <v>14</v>
      </c>
      <c r="AV68" s="16">
        <v>7</v>
      </c>
      <c r="AW68" s="11">
        <v>2</v>
      </c>
      <c r="AX68" s="11">
        <v>111</v>
      </c>
      <c r="AY68" s="16">
        <v>111</v>
      </c>
      <c r="AZ68" s="11">
        <v>5</v>
      </c>
      <c r="BA68" s="11">
        <v>57</v>
      </c>
      <c r="BB68" s="14"/>
      <c r="BC68" s="12"/>
      <c r="BD68" s="12"/>
      <c r="BF68" s="7">
        <v>36</v>
      </c>
      <c r="BG68" s="7" t="s">
        <v>36</v>
      </c>
      <c r="BH68" s="18">
        <f>AVERAGE(0.62,0.66,0.67)</f>
        <v>0.65</v>
      </c>
      <c r="BI68" s="18">
        <v>7.4999999999999997E-2</v>
      </c>
    </row>
    <row r="69" spans="2:61" ht="13.8" x14ac:dyDescent="0.25">
      <c r="B69" s="7">
        <v>37</v>
      </c>
      <c r="C69" s="7" t="s">
        <v>37</v>
      </c>
      <c r="D69" s="8">
        <v>15200</v>
      </c>
      <c r="E69" s="8">
        <v>2065</v>
      </c>
      <c r="F69" s="8">
        <v>1864</v>
      </c>
      <c r="G69" s="8">
        <v>1804</v>
      </c>
      <c r="H69" s="8">
        <v>326.7</v>
      </c>
      <c r="I69" s="8">
        <v>248.7</v>
      </c>
      <c r="J69" s="8">
        <v>239.1</v>
      </c>
      <c r="K69" s="8">
        <v>113</v>
      </c>
      <c r="L69" s="8">
        <v>112</v>
      </c>
      <c r="M69" s="8">
        <v>30.5</v>
      </c>
      <c r="N69" s="8">
        <v>16.3</v>
      </c>
      <c r="O69" s="8">
        <v>15.3</v>
      </c>
      <c r="P69" s="13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D69" s="7">
        <v>37</v>
      </c>
      <c r="AE69" s="7" t="s">
        <v>37</v>
      </c>
      <c r="AF69" s="11">
        <v>13395.3</v>
      </c>
      <c r="AG69" s="11">
        <v>13335.8</v>
      </c>
      <c r="AH69" s="11">
        <v>14961.3</v>
      </c>
      <c r="AI69" s="11">
        <v>1694.13</v>
      </c>
      <c r="AJ69" s="11">
        <v>1692.56</v>
      </c>
      <c r="AK69" s="11">
        <v>1752.17</v>
      </c>
      <c r="AL69" s="12"/>
      <c r="AM69" s="12"/>
      <c r="AN69" s="12"/>
      <c r="AQ69" s="7">
        <v>37</v>
      </c>
      <c r="AR69" s="7" t="s">
        <v>37</v>
      </c>
      <c r="AS69" s="11">
        <v>100</v>
      </c>
      <c r="AT69" s="11">
        <v>52</v>
      </c>
      <c r="AU69" s="16">
        <v>14</v>
      </c>
      <c r="AV69" s="16">
        <v>7</v>
      </c>
      <c r="AW69" s="11">
        <v>2</v>
      </c>
      <c r="AX69" s="11">
        <v>100</v>
      </c>
      <c r="AY69" s="16">
        <v>11</v>
      </c>
      <c r="AZ69" s="11">
        <v>5</v>
      </c>
      <c r="BA69" s="11">
        <v>58</v>
      </c>
      <c r="BB69" s="14"/>
      <c r="BC69" s="12"/>
      <c r="BD69" s="12"/>
      <c r="BF69" s="7">
        <v>37</v>
      </c>
      <c r="BG69" s="7" t="s">
        <v>37</v>
      </c>
      <c r="BH69" s="18"/>
      <c r="BI69" s="18">
        <v>1.0999999999999999E-2</v>
      </c>
    </row>
    <row r="70" spans="2:61" ht="13.8" x14ac:dyDescent="0.25">
      <c r="B70" s="7">
        <v>38</v>
      </c>
      <c r="C70" s="7" t="s">
        <v>38</v>
      </c>
      <c r="D70" s="8">
        <v>16105</v>
      </c>
      <c r="E70" s="8">
        <v>2216</v>
      </c>
      <c r="F70" s="8">
        <v>2007</v>
      </c>
      <c r="G70" s="8">
        <v>1940</v>
      </c>
      <c r="H70" s="8">
        <v>358.7</v>
      </c>
      <c r="I70" s="8">
        <v>280.3</v>
      </c>
      <c r="J70" s="8">
        <v>270</v>
      </c>
      <c r="K70" s="8">
        <v>136</v>
      </c>
      <c r="L70" s="8">
        <v>134.19999999999999</v>
      </c>
      <c r="M70" s="8">
        <v>38.9</v>
      </c>
      <c r="N70" s="8">
        <v>21.3</v>
      </c>
      <c r="O70" s="8">
        <v>20.100000000000001</v>
      </c>
      <c r="P70" s="13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D70" s="7">
        <v>38</v>
      </c>
      <c r="AE70" s="7" t="s">
        <v>38</v>
      </c>
      <c r="AF70" s="11">
        <v>14165</v>
      </c>
      <c r="AG70" s="11">
        <v>14097.9</v>
      </c>
      <c r="AH70" s="11">
        <v>15835.7</v>
      </c>
      <c r="AI70" s="11">
        <v>1806.56</v>
      </c>
      <c r="AJ70" s="11">
        <v>1804.74</v>
      </c>
      <c r="AK70" s="11">
        <v>1871.72</v>
      </c>
      <c r="AL70" s="12"/>
      <c r="AM70" s="12"/>
      <c r="AN70" s="12"/>
      <c r="AQ70" s="7">
        <v>38</v>
      </c>
      <c r="AR70" s="7" t="s">
        <v>38</v>
      </c>
      <c r="AS70" s="11">
        <v>100</v>
      </c>
      <c r="AT70" s="11">
        <v>52</v>
      </c>
      <c r="AU70" s="16">
        <v>14</v>
      </c>
      <c r="AV70" s="16">
        <v>7</v>
      </c>
      <c r="AW70" s="11">
        <v>3</v>
      </c>
      <c r="AX70" s="11">
        <v>100</v>
      </c>
      <c r="AY70" s="16">
        <v>11</v>
      </c>
      <c r="AZ70" s="11">
        <v>5</v>
      </c>
      <c r="BA70" s="11">
        <v>58</v>
      </c>
      <c r="BB70" s="14"/>
      <c r="BC70" s="12"/>
      <c r="BD70" s="12"/>
      <c r="BF70" s="7">
        <v>38</v>
      </c>
      <c r="BG70" s="7" t="s">
        <v>38</v>
      </c>
      <c r="BH70" s="18">
        <v>0.64</v>
      </c>
      <c r="BI70" s="18"/>
    </row>
    <row r="71" spans="2:61" ht="13.8" x14ac:dyDescent="0.25">
      <c r="B71" s="7">
        <v>39</v>
      </c>
      <c r="C71" s="7" t="s">
        <v>39</v>
      </c>
      <c r="D71" s="8">
        <v>17038</v>
      </c>
      <c r="E71" s="8">
        <v>2373</v>
      </c>
      <c r="F71" s="8">
        <v>2156</v>
      </c>
      <c r="G71" s="8">
        <v>2080</v>
      </c>
      <c r="H71" s="8">
        <v>392</v>
      </c>
      <c r="I71" s="8">
        <v>310.60000000000002</v>
      </c>
      <c r="J71" s="8">
        <v>298.8</v>
      </c>
      <c r="K71" s="8">
        <v>157.69999999999999</v>
      </c>
      <c r="L71" s="8">
        <v>155.80000000000001</v>
      </c>
      <c r="M71" s="8">
        <v>43.8</v>
      </c>
      <c r="N71" s="8">
        <v>24.4</v>
      </c>
      <c r="O71" s="8">
        <v>23.1</v>
      </c>
      <c r="P71" s="13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D71" s="7">
        <v>39</v>
      </c>
      <c r="AE71" s="7" t="s">
        <v>39</v>
      </c>
      <c r="AF71" s="11">
        <v>14958.4</v>
      </c>
      <c r="AG71" s="11">
        <v>14882.9</v>
      </c>
      <c r="AH71" s="11">
        <v>16737.8</v>
      </c>
      <c r="AI71" s="11">
        <v>1922.56</v>
      </c>
      <c r="AJ71" s="11">
        <v>1920.47</v>
      </c>
      <c r="AK71" s="11">
        <v>1995.84</v>
      </c>
      <c r="AL71" s="12"/>
      <c r="AM71" s="12"/>
      <c r="AN71" s="12"/>
      <c r="AQ71" s="7">
        <v>39</v>
      </c>
      <c r="AR71" s="7" t="s">
        <v>39</v>
      </c>
      <c r="AS71" s="11">
        <v>100</v>
      </c>
      <c r="AT71" s="11">
        <v>52</v>
      </c>
      <c r="AU71" s="16">
        <v>15</v>
      </c>
      <c r="AV71" s="16">
        <v>8</v>
      </c>
      <c r="AW71" s="11">
        <v>3</v>
      </c>
      <c r="AX71" s="11">
        <v>100</v>
      </c>
      <c r="AY71" s="16">
        <v>11</v>
      </c>
      <c r="AZ71" s="11">
        <v>5</v>
      </c>
      <c r="BA71" s="11">
        <v>57</v>
      </c>
      <c r="BB71" s="14"/>
      <c r="BC71" s="12"/>
      <c r="BD71" s="12"/>
      <c r="BF71" s="7">
        <v>39</v>
      </c>
      <c r="BG71" s="7" t="s">
        <v>39</v>
      </c>
      <c r="BH71" s="18">
        <v>0.64400000000000002</v>
      </c>
      <c r="BI71" s="18"/>
    </row>
    <row r="72" spans="2:61" ht="13.8" x14ac:dyDescent="0.25">
      <c r="B72" s="7">
        <v>40</v>
      </c>
      <c r="C72" s="7" t="s">
        <v>40</v>
      </c>
      <c r="D72" s="8">
        <v>17998</v>
      </c>
      <c r="E72" s="8">
        <v>2532</v>
      </c>
      <c r="F72" s="8">
        <v>2307</v>
      </c>
      <c r="G72" s="8">
        <v>2223</v>
      </c>
      <c r="H72" s="8">
        <v>430.3</v>
      </c>
      <c r="I72" s="8">
        <v>343.5</v>
      </c>
      <c r="J72" s="8">
        <v>329.8</v>
      </c>
      <c r="K72" s="8">
        <v>181.1</v>
      </c>
      <c r="L72" s="8">
        <v>178.8</v>
      </c>
      <c r="M72" s="8">
        <v>50.6</v>
      </c>
      <c r="N72" s="8">
        <v>28.5</v>
      </c>
      <c r="O72" s="8">
        <v>27.1</v>
      </c>
      <c r="P72" s="13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D72" s="7">
        <v>40</v>
      </c>
      <c r="AE72" s="7" t="s">
        <v>40</v>
      </c>
      <c r="AF72" s="11">
        <v>15775.1</v>
      </c>
      <c r="AG72" s="11">
        <v>15690.9</v>
      </c>
      <c r="AH72" s="11">
        <v>17667.8</v>
      </c>
      <c r="AI72" s="11">
        <v>2042.36</v>
      </c>
      <c r="AJ72" s="11">
        <v>2039.9</v>
      </c>
      <c r="AK72" s="11">
        <v>2124.4</v>
      </c>
      <c r="AL72" s="11">
        <v>2219.4</v>
      </c>
      <c r="AM72" s="11">
        <v>2302.6999999999998</v>
      </c>
      <c r="AN72" s="12"/>
      <c r="AQ72" s="7">
        <v>40</v>
      </c>
      <c r="AR72" s="7" t="s">
        <v>40</v>
      </c>
      <c r="AS72" s="11">
        <v>100</v>
      </c>
      <c r="AT72" s="11">
        <v>52</v>
      </c>
      <c r="AU72" s="16">
        <v>15</v>
      </c>
      <c r="AV72" s="16">
        <v>8</v>
      </c>
      <c r="AW72" s="11">
        <v>3</v>
      </c>
      <c r="AX72" s="11">
        <v>100</v>
      </c>
      <c r="AY72" s="16">
        <v>11</v>
      </c>
      <c r="AZ72" s="11">
        <v>5</v>
      </c>
      <c r="BA72" s="11">
        <v>54</v>
      </c>
      <c r="BB72" s="11">
        <v>1</v>
      </c>
      <c r="BC72" s="11">
        <v>2</v>
      </c>
      <c r="BD72" s="14"/>
      <c r="BF72" s="7">
        <v>40</v>
      </c>
      <c r="BG72" s="7" t="s">
        <v>40</v>
      </c>
      <c r="BH72" s="18">
        <f>AVERAGE(0.7,0.69,0.645)</f>
        <v>0.67833333333333334</v>
      </c>
      <c r="BI72" s="18">
        <v>5.7000000000000002E-2</v>
      </c>
    </row>
    <row r="73" spans="2:61" ht="13.8" x14ac:dyDescent="0.25">
      <c r="B73" s="7">
        <v>41</v>
      </c>
      <c r="C73" s="7" t="s">
        <v>41</v>
      </c>
      <c r="D73" s="8">
        <v>18986</v>
      </c>
      <c r="E73" s="8">
        <v>2698</v>
      </c>
      <c r="F73" s="8">
        <v>2465</v>
      </c>
      <c r="G73" s="8">
        <v>2371</v>
      </c>
      <c r="H73" s="8">
        <v>466.6</v>
      </c>
      <c r="I73" s="8">
        <v>376.1</v>
      </c>
      <c r="J73" s="8">
        <v>360.6</v>
      </c>
      <c r="K73" s="8">
        <v>205</v>
      </c>
      <c r="L73" s="8">
        <v>202.3</v>
      </c>
      <c r="M73" s="8">
        <v>56.4</v>
      </c>
      <c r="N73" s="8">
        <v>32.6</v>
      </c>
      <c r="O73" s="8">
        <v>30.8</v>
      </c>
      <c r="P73" s="13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D73" s="7">
        <v>41</v>
      </c>
      <c r="AE73" s="7" t="s">
        <v>41</v>
      </c>
      <c r="AF73" s="11">
        <v>16615.099999999999</v>
      </c>
      <c r="AG73" s="11">
        <v>16521</v>
      </c>
      <c r="AH73" s="11">
        <v>18622.5</v>
      </c>
      <c r="AI73" s="11">
        <v>2165.89</v>
      </c>
      <c r="AJ73" s="11">
        <v>2163</v>
      </c>
      <c r="AK73" s="11">
        <v>2257.4</v>
      </c>
      <c r="AL73" s="11">
        <v>2367</v>
      </c>
      <c r="AM73" s="11">
        <v>2461.8000000000002</v>
      </c>
      <c r="AN73" s="12"/>
      <c r="AQ73" s="7">
        <v>41</v>
      </c>
      <c r="AR73" s="7" t="s">
        <v>41</v>
      </c>
      <c r="AS73" s="11">
        <v>100</v>
      </c>
      <c r="AT73" s="11">
        <v>52</v>
      </c>
      <c r="AU73" s="16">
        <v>15</v>
      </c>
      <c r="AV73" s="16">
        <v>8</v>
      </c>
      <c r="AW73" s="11">
        <v>3</v>
      </c>
      <c r="AX73" s="11">
        <v>100</v>
      </c>
      <c r="AY73" s="16">
        <v>11</v>
      </c>
      <c r="AZ73" s="11">
        <v>5</v>
      </c>
      <c r="BA73" s="11">
        <v>52</v>
      </c>
      <c r="BB73" s="11">
        <v>3</v>
      </c>
      <c r="BC73" s="11">
        <v>2</v>
      </c>
      <c r="BD73" s="14"/>
      <c r="BF73" s="7">
        <v>41</v>
      </c>
      <c r="BG73" s="7" t="s">
        <v>41</v>
      </c>
      <c r="BH73" s="18">
        <f>AVERAGE(0.73,0.713)</f>
        <v>0.72150000000000003</v>
      </c>
      <c r="BI73" s="18"/>
    </row>
    <row r="74" spans="2:61" ht="13.8" x14ac:dyDescent="0.25">
      <c r="B74" s="7">
        <v>42</v>
      </c>
      <c r="C74" s="7" t="s">
        <v>42</v>
      </c>
      <c r="D74" s="8">
        <v>20000</v>
      </c>
      <c r="E74" s="8">
        <v>2866</v>
      </c>
      <c r="F74" s="8">
        <v>2625</v>
      </c>
      <c r="G74" s="8">
        <v>2520</v>
      </c>
      <c r="H74" s="8">
        <v>506.3</v>
      </c>
      <c r="I74" s="8">
        <v>411.6</v>
      </c>
      <c r="J74" s="8">
        <v>394</v>
      </c>
      <c r="K74" s="8">
        <v>231.1</v>
      </c>
      <c r="L74" s="8">
        <v>227.9</v>
      </c>
      <c r="M74" s="8">
        <v>63.2</v>
      </c>
      <c r="N74" s="8">
        <v>37.6</v>
      </c>
      <c r="O74" s="8">
        <v>35.5</v>
      </c>
      <c r="P74" s="13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D74" s="7">
        <v>42</v>
      </c>
      <c r="AE74" s="7" t="s">
        <v>42</v>
      </c>
      <c r="AF74" s="11">
        <v>17479.34</v>
      </c>
      <c r="AG74" s="11">
        <v>17374.3</v>
      </c>
      <c r="AH74" s="11">
        <v>19608.3</v>
      </c>
      <c r="AI74" s="11">
        <v>2293.16</v>
      </c>
      <c r="AJ74" s="11">
        <v>2289.85</v>
      </c>
      <c r="AK74" s="11">
        <v>2394.81</v>
      </c>
      <c r="AL74" s="11">
        <v>2518.3000000000002</v>
      </c>
      <c r="AM74" s="11">
        <v>2623.5</v>
      </c>
      <c r="AN74" s="12"/>
      <c r="AQ74" s="7">
        <v>42</v>
      </c>
      <c r="AR74" s="7" t="s">
        <v>42</v>
      </c>
      <c r="AS74" s="11">
        <v>100</v>
      </c>
      <c r="AT74" s="11">
        <v>52</v>
      </c>
      <c r="AU74" s="16">
        <v>15</v>
      </c>
      <c r="AV74" s="16">
        <v>8</v>
      </c>
      <c r="AW74" s="11">
        <v>3</v>
      </c>
      <c r="AX74" s="11">
        <v>100</v>
      </c>
      <c r="AY74" s="16">
        <v>11</v>
      </c>
      <c r="AZ74" s="11">
        <v>5</v>
      </c>
      <c r="BA74" s="11">
        <v>53</v>
      </c>
      <c r="BB74" s="11">
        <v>5</v>
      </c>
      <c r="BC74" s="11">
        <v>3</v>
      </c>
      <c r="BD74" s="14"/>
      <c r="BF74" s="7">
        <v>42</v>
      </c>
      <c r="BG74" s="7" t="s">
        <v>42</v>
      </c>
      <c r="BH74" s="18">
        <f>AVERAGE(0.73,0.714,0.785,0.735,0.765)</f>
        <v>0.74580000000000002</v>
      </c>
      <c r="BI74" s="18">
        <v>6.7000000000000004E-2</v>
      </c>
    </row>
    <row r="75" spans="2:61" ht="13.8" x14ac:dyDescent="0.25">
      <c r="B75" s="7">
        <v>43</v>
      </c>
      <c r="C75" s="7" t="s">
        <v>43</v>
      </c>
      <c r="D75" s="8">
        <v>21044</v>
      </c>
      <c r="E75" s="8">
        <v>3043</v>
      </c>
      <c r="F75" s="8">
        <v>2793</v>
      </c>
      <c r="G75" s="8">
        <v>2677</v>
      </c>
      <c r="H75" s="8">
        <v>544</v>
      </c>
      <c r="I75" s="8">
        <v>447.6</v>
      </c>
      <c r="J75" s="8">
        <v>417.7</v>
      </c>
      <c r="K75" s="8">
        <v>257.60000000000002</v>
      </c>
      <c r="L75" s="8">
        <v>253.9</v>
      </c>
      <c r="M75" s="8">
        <v>69.5</v>
      </c>
      <c r="N75" s="8">
        <v>42.3</v>
      </c>
      <c r="O75" s="8">
        <v>39.9</v>
      </c>
      <c r="P75" s="13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D75" s="7">
        <v>43</v>
      </c>
      <c r="AE75" s="7" t="s">
        <v>43</v>
      </c>
      <c r="AF75" s="11">
        <v>18367.099999999999</v>
      </c>
      <c r="AG75" s="11">
        <v>18250.8</v>
      </c>
      <c r="AH75" s="11">
        <v>20619</v>
      </c>
      <c r="AI75" s="11">
        <v>2424</v>
      </c>
      <c r="AJ75" s="11">
        <v>2420</v>
      </c>
      <c r="AK75" s="11">
        <v>2538</v>
      </c>
      <c r="AL75" s="11">
        <v>2674</v>
      </c>
      <c r="AM75" s="11">
        <v>2792</v>
      </c>
      <c r="AN75" s="12"/>
      <c r="AQ75" s="7">
        <v>43</v>
      </c>
      <c r="AR75" s="7" t="s">
        <v>43</v>
      </c>
      <c r="AS75" s="11">
        <v>100</v>
      </c>
      <c r="AT75" s="11">
        <v>53</v>
      </c>
      <c r="AU75" s="16">
        <v>16</v>
      </c>
      <c r="AV75" s="16">
        <v>8</v>
      </c>
      <c r="AW75" s="11">
        <v>4</v>
      </c>
      <c r="AX75" s="11">
        <v>100</v>
      </c>
      <c r="AY75" s="16">
        <v>11</v>
      </c>
      <c r="AZ75" s="11">
        <v>5</v>
      </c>
      <c r="BA75" s="11">
        <v>54</v>
      </c>
      <c r="BB75" s="11">
        <v>7</v>
      </c>
      <c r="BC75" s="11">
        <v>3</v>
      </c>
      <c r="BD75" s="14"/>
      <c r="BF75" s="7">
        <v>43</v>
      </c>
      <c r="BG75" s="7" t="s">
        <v>43</v>
      </c>
      <c r="BH75" s="18">
        <f>AVERAGE(0.697,0.7)</f>
        <v>0.6984999999999999</v>
      </c>
      <c r="BI75" s="18"/>
    </row>
    <row r="76" spans="2:61" ht="13.8" x14ac:dyDescent="0.25">
      <c r="B76" s="7">
        <v>44</v>
      </c>
      <c r="C76" s="7" t="s">
        <v>44</v>
      </c>
      <c r="D76" s="8">
        <v>22117</v>
      </c>
      <c r="E76" s="8">
        <v>3224</v>
      </c>
      <c r="F76" s="8">
        <v>2967</v>
      </c>
      <c r="G76" s="8">
        <v>2838</v>
      </c>
      <c r="H76" s="8">
        <v>586.1</v>
      </c>
      <c r="I76" s="8">
        <v>483.5</v>
      </c>
      <c r="J76" s="8">
        <v>461.4</v>
      </c>
      <c r="K76" s="8">
        <v>284.2</v>
      </c>
      <c r="L76" s="8">
        <v>280</v>
      </c>
      <c r="M76" s="8">
        <v>75</v>
      </c>
      <c r="N76" s="8">
        <v>46.3</v>
      </c>
      <c r="O76" s="8">
        <v>43.2</v>
      </c>
      <c r="P76" s="13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D76" s="7">
        <v>44</v>
      </c>
      <c r="AE76" s="7" t="s">
        <v>44</v>
      </c>
      <c r="AF76" s="11">
        <v>19279.2</v>
      </c>
      <c r="AG76" s="11">
        <v>19150.400000000001</v>
      </c>
      <c r="AH76" s="11">
        <v>21656.799999999999</v>
      </c>
      <c r="AI76" s="11">
        <v>2558.5500000000002</v>
      </c>
      <c r="AJ76" s="11">
        <v>2554.31</v>
      </c>
      <c r="AK76" s="11">
        <v>2683.23</v>
      </c>
      <c r="AL76" s="11">
        <v>2836</v>
      </c>
      <c r="AM76" s="11">
        <v>2964.5</v>
      </c>
      <c r="AN76" s="12"/>
      <c r="AQ76" s="7">
        <v>44</v>
      </c>
      <c r="AR76" s="7" t="s">
        <v>44</v>
      </c>
      <c r="AS76" s="11">
        <v>100</v>
      </c>
      <c r="AT76" s="11">
        <v>53</v>
      </c>
      <c r="AU76" s="16">
        <v>16</v>
      </c>
      <c r="AV76" s="16">
        <v>8</v>
      </c>
      <c r="AW76" s="11">
        <v>4</v>
      </c>
      <c r="AX76" s="11">
        <v>100</v>
      </c>
      <c r="AY76" s="16">
        <v>11</v>
      </c>
      <c r="AZ76" s="11">
        <v>4</v>
      </c>
      <c r="BA76" s="11">
        <v>54</v>
      </c>
      <c r="BB76" s="11">
        <v>10</v>
      </c>
      <c r="BC76" s="11">
        <v>4</v>
      </c>
      <c r="BD76" s="14"/>
      <c r="BF76" s="7">
        <v>44</v>
      </c>
      <c r="BG76" s="7" t="s">
        <v>44</v>
      </c>
      <c r="BH76" s="18"/>
      <c r="BI76" s="18"/>
    </row>
    <row r="77" spans="2:61" ht="13.8" x14ac:dyDescent="0.25">
      <c r="B77" s="7">
        <v>45</v>
      </c>
      <c r="C77" s="7" t="s">
        <v>45</v>
      </c>
      <c r="D77" s="8">
        <v>23220</v>
      </c>
      <c r="E77" s="8">
        <v>3412</v>
      </c>
      <c r="F77" s="8">
        <v>3146</v>
      </c>
      <c r="G77" s="8">
        <v>3004</v>
      </c>
      <c r="H77" s="8">
        <v>628.1</v>
      </c>
      <c r="I77" s="8">
        <v>521.29999999999995</v>
      </c>
      <c r="J77" s="8">
        <v>496.5</v>
      </c>
      <c r="K77" s="8">
        <v>311.89999999999998</v>
      </c>
      <c r="L77" s="8">
        <v>307.2</v>
      </c>
      <c r="M77" s="8">
        <v>81.400000000000006</v>
      </c>
      <c r="N77" s="8">
        <v>50.5</v>
      </c>
      <c r="O77" s="8">
        <v>47.3</v>
      </c>
      <c r="P77" s="13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D77" s="7">
        <v>45</v>
      </c>
      <c r="AE77" s="7" t="s">
        <v>45</v>
      </c>
      <c r="AF77" s="11">
        <v>20216.099999999999</v>
      </c>
      <c r="AG77" s="11">
        <v>20073.7</v>
      </c>
      <c r="AH77" s="11">
        <v>22723.599999999999</v>
      </c>
      <c r="AI77" s="11">
        <v>2696.74</v>
      </c>
      <c r="AJ77" s="11">
        <v>2692.05</v>
      </c>
      <c r="AK77" s="11">
        <v>2834.41</v>
      </c>
      <c r="AL77" s="11">
        <v>3001.3</v>
      </c>
      <c r="AM77" s="11">
        <v>3143.8</v>
      </c>
      <c r="AN77" s="12"/>
      <c r="AQ77" s="7">
        <v>45</v>
      </c>
      <c r="AR77" s="7" t="s">
        <v>45</v>
      </c>
      <c r="AS77" s="11">
        <v>100</v>
      </c>
      <c r="AT77" s="11">
        <v>53</v>
      </c>
      <c r="AU77" s="16">
        <v>16</v>
      </c>
      <c r="AV77" s="16">
        <v>8</v>
      </c>
      <c r="AW77" s="11">
        <v>4</v>
      </c>
      <c r="AX77" s="11">
        <v>100</v>
      </c>
      <c r="AY77" s="16">
        <v>11</v>
      </c>
      <c r="AZ77" s="11">
        <v>4</v>
      </c>
      <c r="BA77" s="11">
        <v>52</v>
      </c>
      <c r="BB77" s="11">
        <v>10</v>
      </c>
      <c r="BC77" s="11">
        <v>5</v>
      </c>
      <c r="BD77" s="14"/>
      <c r="BF77" s="7">
        <v>45</v>
      </c>
      <c r="BG77" s="7" t="s">
        <v>45</v>
      </c>
      <c r="BH77" s="18">
        <f>AVERAGE(0.786,0.801,0.779,0.77)</f>
        <v>0.78400000000000003</v>
      </c>
      <c r="BI77" s="18"/>
    </row>
    <row r="78" spans="2:61" ht="13.8" x14ac:dyDescent="0.25">
      <c r="B78" s="7">
        <v>46</v>
      </c>
      <c r="C78" s="7" t="s">
        <v>46</v>
      </c>
      <c r="D78" s="8">
        <v>24350</v>
      </c>
      <c r="E78" s="8">
        <v>3604</v>
      </c>
      <c r="F78" s="8">
        <v>3330</v>
      </c>
      <c r="G78" s="8">
        <v>3173</v>
      </c>
      <c r="H78" s="8">
        <v>671.6</v>
      </c>
      <c r="I78" s="8">
        <v>559.9</v>
      </c>
      <c r="J78" s="8">
        <v>532.29999999999995</v>
      </c>
      <c r="K78" s="8">
        <v>340.5</v>
      </c>
      <c r="L78" s="8">
        <v>335.2</v>
      </c>
      <c r="M78" s="8">
        <v>87.1</v>
      </c>
      <c r="N78" s="8">
        <v>55.7</v>
      </c>
      <c r="O78" s="8">
        <v>50.9</v>
      </c>
      <c r="P78" s="13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D78" s="7">
        <v>46</v>
      </c>
      <c r="AE78" s="7" t="s">
        <v>46</v>
      </c>
      <c r="AF78" s="11">
        <v>21177.1</v>
      </c>
      <c r="AG78" s="11">
        <v>21020.1</v>
      </c>
      <c r="AH78" s="11">
        <v>23818.7</v>
      </c>
      <c r="AI78" s="11">
        <v>2838.61</v>
      </c>
      <c r="AJ78" s="11">
        <v>2833.29</v>
      </c>
      <c r="AK78" s="11">
        <v>2990.22</v>
      </c>
      <c r="AL78" s="11">
        <v>3171.79</v>
      </c>
      <c r="AM78" s="11">
        <v>3328.7</v>
      </c>
      <c r="AN78" s="12"/>
      <c r="AQ78" s="7">
        <v>46</v>
      </c>
      <c r="AR78" s="7" t="s">
        <v>46</v>
      </c>
      <c r="AS78" s="11">
        <v>100</v>
      </c>
      <c r="AT78" s="11">
        <v>53</v>
      </c>
      <c r="AU78" s="16">
        <v>16</v>
      </c>
      <c r="AV78" s="16">
        <v>8</v>
      </c>
      <c r="AW78" s="11">
        <v>4</v>
      </c>
      <c r="AX78" s="11">
        <v>100</v>
      </c>
      <c r="AY78" s="16">
        <v>11</v>
      </c>
      <c r="AZ78" s="11">
        <v>4</v>
      </c>
      <c r="BA78" s="11">
        <v>53</v>
      </c>
      <c r="BB78" s="11">
        <v>12</v>
      </c>
      <c r="BC78" s="11">
        <v>6</v>
      </c>
      <c r="BD78" s="14"/>
      <c r="BF78" s="7">
        <v>46</v>
      </c>
      <c r="BG78" s="7" t="s">
        <v>46</v>
      </c>
      <c r="BH78" s="18">
        <f>AVERAGE(0.79,0.835,0.781)</f>
        <v>0.80200000000000005</v>
      </c>
      <c r="BI78" s="18"/>
    </row>
    <row r="79" spans="2:61" ht="13.8" x14ac:dyDescent="0.25">
      <c r="B79" s="7">
        <v>47</v>
      </c>
      <c r="C79" s="7" t="s">
        <v>47</v>
      </c>
      <c r="D79" s="8">
        <v>25514</v>
      </c>
      <c r="E79" s="8">
        <v>3806</v>
      </c>
      <c r="F79" s="8">
        <v>3524</v>
      </c>
      <c r="G79" s="8">
        <v>3351</v>
      </c>
      <c r="H79" s="8">
        <v>719</v>
      </c>
      <c r="I79" s="8">
        <v>603.79999999999995</v>
      </c>
      <c r="J79" s="8">
        <v>573</v>
      </c>
      <c r="K79" s="8">
        <v>374</v>
      </c>
      <c r="L79" s="8">
        <v>368.3</v>
      </c>
      <c r="M79" s="8">
        <v>97</v>
      </c>
      <c r="N79" s="8">
        <v>63.7</v>
      </c>
      <c r="O79" s="8">
        <v>58.3</v>
      </c>
      <c r="P79" s="13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D79" s="7">
        <v>47</v>
      </c>
      <c r="AE79" s="7" t="s">
        <v>47</v>
      </c>
      <c r="AF79" s="11">
        <v>22162.92</v>
      </c>
      <c r="AG79" s="11">
        <v>21990.3</v>
      </c>
      <c r="AH79" s="11">
        <v>24942.400000000001</v>
      </c>
      <c r="AI79" s="11">
        <v>2984.31</v>
      </c>
      <c r="AJ79" s="11">
        <v>2978.21</v>
      </c>
      <c r="AK79" s="11">
        <v>3150.94</v>
      </c>
      <c r="AL79" s="11">
        <v>3347.81</v>
      </c>
      <c r="AM79" s="11">
        <v>3519.59</v>
      </c>
      <c r="AN79" s="12"/>
      <c r="AQ79" s="7">
        <v>47</v>
      </c>
      <c r="AR79" s="7" t="s">
        <v>47</v>
      </c>
      <c r="AS79" s="11">
        <v>100</v>
      </c>
      <c r="AT79" s="11">
        <v>53</v>
      </c>
      <c r="AU79" s="16">
        <v>16</v>
      </c>
      <c r="AV79" s="16">
        <v>9</v>
      </c>
      <c r="AW79" s="11">
        <v>4</v>
      </c>
      <c r="AX79" s="11">
        <v>100</v>
      </c>
      <c r="AY79" s="16">
        <v>11</v>
      </c>
      <c r="AZ79" s="11">
        <v>4</v>
      </c>
      <c r="BA79" s="11">
        <v>56</v>
      </c>
      <c r="BB79" s="11">
        <v>13</v>
      </c>
      <c r="BC79" s="11">
        <v>6</v>
      </c>
      <c r="BD79" s="14"/>
      <c r="BF79" s="7">
        <v>47</v>
      </c>
      <c r="BG79" s="7" t="s">
        <v>47</v>
      </c>
      <c r="BH79" s="18">
        <f>AVERAGE(0.821,0.84,0.81,0.813)</f>
        <v>0.82099999999999995</v>
      </c>
      <c r="BI79" s="18">
        <f>AVERAGE(0.047,0.047,0.029,0.1)</f>
        <v>5.5750000000000001E-2</v>
      </c>
    </row>
    <row r="80" spans="2:61" ht="13.8" x14ac:dyDescent="0.25">
      <c r="B80" s="7">
        <v>48</v>
      </c>
      <c r="C80" s="7" t="s">
        <v>49</v>
      </c>
      <c r="D80" s="8">
        <v>26711</v>
      </c>
      <c r="E80" s="8">
        <v>4018</v>
      </c>
      <c r="F80" s="8">
        <v>3727</v>
      </c>
      <c r="G80" s="8">
        <v>3538</v>
      </c>
      <c r="H80" s="8">
        <v>772</v>
      </c>
      <c r="I80" s="8">
        <v>652.6</v>
      </c>
      <c r="J80" s="8">
        <v>618.4</v>
      </c>
      <c r="K80" s="8">
        <v>411.9</v>
      </c>
      <c r="L80" s="8">
        <v>405.2</v>
      </c>
      <c r="M80" s="8">
        <v>109.8</v>
      </c>
      <c r="N80" s="8">
        <v>63.9</v>
      </c>
      <c r="O80" s="8">
        <v>63.9</v>
      </c>
      <c r="P80" s="8">
        <v>11.7</v>
      </c>
      <c r="Q80" s="8">
        <v>10.7</v>
      </c>
      <c r="R80" s="13"/>
      <c r="S80" s="9"/>
      <c r="T80" s="9"/>
      <c r="U80" s="9"/>
      <c r="V80" s="9"/>
      <c r="W80" s="9"/>
      <c r="X80" s="9"/>
      <c r="Y80" s="9"/>
      <c r="Z80" s="9"/>
      <c r="AA80" s="9"/>
      <c r="AD80" s="7">
        <v>48</v>
      </c>
      <c r="AE80" s="7" t="s">
        <v>49</v>
      </c>
      <c r="AF80" s="11">
        <v>23173.599999999999</v>
      </c>
      <c r="AG80" s="11">
        <v>22984.1</v>
      </c>
      <c r="AH80" s="11">
        <v>26095.5</v>
      </c>
      <c r="AI80" s="11">
        <v>3133.73</v>
      </c>
      <c r="AJ80" s="11">
        <v>3126.91</v>
      </c>
      <c r="AK80" s="11">
        <v>3316.57</v>
      </c>
      <c r="AL80" s="11">
        <v>3528.12</v>
      </c>
      <c r="AM80" s="11">
        <v>3716.86</v>
      </c>
      <c r="AN80" s="12"/>
      <c r="AQ80" s="7">
        <v>48</v>
      </c>
      <c r="AR80" s="7" t="s">
        <v>49</v>
      </c>
      <c r="AS80" s="11">
        <v>100</v>
      </c>
      <c r="AT80" s="11">
        <v>53</v>
      </c>
      <c r="AU80" s="16">
        <v>17</v>
      </c>
      <c r="AV80" s="16">
        <v>9</v>
      </c>
      <c r="AW80" s="11">
        <v>4</v>
      </c>
      <c r="AX80" s="11">
        <v>100</v>
      </c>
      <c r="AY80" s="16">
        <v>11</v>
      </c>
      <c r="AZ80" s="11">
        <v>4</v>
      </c>
      <c r="BA80" s="11">
        <v>58</v>
      </c>
      <c r="BB80" s="11">
        <v>15</v>
      </c>
      <c r="BC80" s="11">
        <v>6</v>
      </c>
      <c r="BD80" s="14"/>
      <c r="BF80" s="7">
        <v>48</v>
      </c>
      <c r="BG80" s="7" t="s">
        <v>49</v>
      </c>
      <c r="BH80" s="18">
        <f>AVERAGE(0.827,0.846,0.819,0.773)</f>
        <v>0.81625000000000003</v>
      </c>
      <c r="BI80" s="18"/>
    </row>
    <row r="81" spans="2:61" ht="13.8" x14ac:dyDescent="0.25">
      <c r="B81" s="7">
        <v>49</v>
      </c>
      <c r="C81" s="7" t="s">
        <v>50</v>
      </c>
      <c r="D81" s="8">
        <v>27940</v>
      </c>
      <c r="E81" s="8">
        <v>4238</v>
      </c>
      <c r="F81" s="8">
        <v>3938</v>
      </c>
      <c r="G81" s="8">
        <v>3730</v>
      </c>
      <c r="H81" s="8">
        <v>827.2</v>
      </c>
      <c r="I81" s="8">
        <v>703.2</v>
      </c>
      <c r="J81" s="8">
        <v>665.3</v>
      </c>
      <c r="K81" s="8">
        <v>451.4</v>
      </c>
      <c r="L81" s="8">
        <v>443.9</v>
      </c>
      <c r="M81" s="8">
        <v>122.9</v>
      </c>
      <c r="N81" s="8">
        <v>73.5</v>
      </c>
      <c r="O81" s="8">
        <v>73.5</v>
      </c>
      <c r="P81" s="8">
        <v>17.7</v>
      </c>
      <c r="Q81" s="8">
        <v>16.899999999999999</v>
      </c>
      <c r="R81" s="13"/>
      <c r="S81" s="9"/>
      <c r="T81" s="9"/>
      <c r="U81" s="9"/>
      <c r="V81" s="9"/>
      <c r="W81" s="9"/>
      <c r="X81" s="9"/>
      <c r="Y81" s="9"/>
      <c r="Z81" s="9"/>
      <c r="AA81" s="9"/>
      <c r="AD81" s="7">
        <v>49</v>
      </c>
      <c r="AE81" s="7" t="s">
        <v>50</v>
      </c>
      <c r="AF81" s="11">
        <v>24209.7</v>
      </c>
      <c r="AG81" s="11">
        <v>24002</v>
      </c>
      <c r="AH81" s="11">
        <v>27275.9</v>
      </c>
      <c r="AI81" s="11">
        <v>3286.94</v>
      </c>
      <c r="AJ81" s="11">
        <v>3279.29</v>
      </c>
      <c r="AK81" s="11">
        <v>3487.21</v>
      </c>
      <c r="AL81" s="11">
        <v>3713.81</v>
      </c>
      <c r="AM81" s="11">
        <v>3920.81</v>
      </c>
      <c r="AN81" s="12"/>
      <c r="AQ81" s="7">
        <v>49</v>
      </c>
      <c r="AR81" s="7" t="s">
        <v>50</v>
      </c>
      <c r="AS81" s="11">
        <v>100</v>
      </c>
      <c r="AT81" s="11">
        <v>53</v>
      </c>
      <c r="AU81" s="16">
        <v>17</v>
      </c>
      <c r="AV81" s="16">
        <v>9</v>
      </c>
      <c r="AW81" s="11">
        <v>5</v>
      </c>
      <c r="AX81" s="11">
        <v>100</v>
      </c>
      <c r="AY81" s="16">
        <v>11</v>
      </c>
      <c r="AZ81" s="11">
        <v>4</v>
      </c>
      <c r="BA81" s="11">
        <v>58</v>
      </c>
      <c r="BB81" s="11">
        <v>15</v>
      </c>
      <c r="BC81" s="11">
        <v>6</v>
      </c>
      <c r="BD81" s="14"/>
      <c r="BF81" s="7">
        <v>49</v>
      </c>
      <c r="BG81" s="7" t="s">
        <v>50</v>
      </c>
      <c r="BH81" s="18">
        <f>AVERAGE(0.82,0.87)</f>
        <v>0.84499999999999997</v>
      </c>
      <c r="BI81" s="18"/>
    </row>
    <row r="82" spans="2:61" ht="13.8" x14ac:dyDescent="0.25">
      <c r="B82" s="7">
        <v>50</v>
      </c>
      <c r="C82" s="7" t="s">
        <v>51</v>
      </c>
      <c r="D82" s="8">
        <v>29200</v>
      </c>
      <c r="E82" s="8">
        <v>4465</v>
      </c>
      <c r="F82" s="8">
        <v>4156</v>
      </c>
      <c r="G82" s="8">
        <v>3929</v>
      </c>
      <c r="H82" s="8">
        <v>884.7</v>
      </c>
      <c r="I82" s="8">
        <v>756.5</v>
      </c>
      <c r="J82" s="8">
        <v>714.6</v>
      </c>
      <c r="K82" s="8">
        <v>493.2</v>
      </c>
      <c r="L82" s="8">
        <v>484.9</v>
      </c>
      <c r="M82" s="8">
        <v>137.1</v>
      </c>
      <c r="N82" s="8">
        <v>83.6</v>
      </c>
      <c r="O82" s="8">
        <v>83.6</v>
      </c>
      <c r="P82" s="8">
        <v>24.9</v>
      </c>
      <c r="Q82" s="8">
        <v>23.9</v>
      </c>
      <c r="R82" s="13"/>
      <c r="S82" s="9"/>
      <c r="T82" s="9"/>
      <c r="U82" s="9"/>
      <c r="V82" s="9"/>
      <c r="W82" s="9"/>
      <c r="X82" s="9"/>
      <c r="Y82" s="9"/>
      <c r="Z82" s="9"/>
      <c r="AA82" s="9"/>
      <c r="AD82" s="7">
        <v>50</v>
      </c>
      <c r="AE82" s="7" t="s">
        <v>51</v>
      </c>
      <c r="AF82" s="11">
        <v>25271.3</v>
      </c>
      <c r="AG82" s="11">
        <v>25044</v>
      </c>
      <c r="AH82" s="11">
        <v>28486</v>
      </c>
      <c r="AI82" s="11">
        <v>3443.98</v>
      </c>
      <c r="AJ82" s="11">
        <v>3435.42</v>
      </c>
      <c r="AK82" s="11">
        <v>3662.8</v>
      </c>
      <c r="AL82" s="11">
        <v>3904.86</v>
      </c>
      <c r="AM82" s="11">
        <v>4131.12</v>
      </c>
      <c r="AN82" s="12"/>
      <c r="AQ82" s="7">
        <v>50</v>
      </c>
      <c r="AR82" s="7" t="s">
        <v>51</v>
      </c>
      <c r="AS82" s="11">
        <v>100</v>
      </c>
      <c r="AT82" s="11">
        <v>53</v>
      </c>
      <c r="AU82" s="16">
        <v>17</v>
      </c>
      <c r="AV82" s="16">
        <v>9</v>
      </c>
      <c r="AW82" s="11">
        <v>5</v>
      </c>
      <c r="AX82" s="11">
        <v>100</v>
      </c>
      <c r="AY82" s="16">
        <v>11</v>
      </c>
      <c r="AZ82" s="11">
        <v>4</v>
      </c>
      <c r="BA82" s="11">
        <v>60</v>
      </c>
      <c r="BB82" s="11">
        <v>16</v>
      </c>
      <c r="BC82" s="11">
        <v>7</v>
      </c>
      <c r="BD82" s="14"/>
      <c r="BF82" s="7">
        <v>50</v>
      </c>
      <c r="BG82" s="7" t="s">
        <v>51</v>
      </c>
      <c r="BH82" s="18">
        <f>AVERAGE(0.846,0.836,0.84,0.855,0.81)</f>
        <v>0.83739999999999992</v>
      </c>
      <c r="BI82" s="18"/>
    </row>
    <row r="83" spans="2:61" ht="13.8" x14ac:dyDescent="0.25">
      <c r="B83" s="7">
        <v>51</v>
      </c>
      <c r="C83" s="7" t="s">
        <v>52</v>
      </c>
      <c r="D83" s="8">
        <v>30491</v>
      </c>
      <c r="E83" s="8">
        <v>4698</v>
      </c>
      <c r="F83" s="8">
        <v>4380</v>
      </c>
      <c r="G83" s="8">
        <v>4132</v>
      </c>
      <c r="H83" s="8">
        <v>946</v>
      </c>
      <c r="I83" s="8">
        <v>812.7</v>
      </c>
      <c r="J83" s="8">
        <v>766.4</v>
      </c>
      <c r="K83" s="8">
        <v>537.5</v>
      </c>
      <c r="L83" s="8">
        <v>528.20000000000005</v>
      </c>
      <c r="M83" s="8">
        <v>153.19999999999999</v>
      </c>
      <c r="N83" s="8">
        <v>95.6</v>
      </c>
      <c r="O83" s="8">
        <v>95.6</v>
      </c>
      <c r="P83" s="8">
        <v>33.299999999999997</v>
      </c>
      <c r="Q83" s="8">
        <v>32.1</v>
      </c>
      <c r="R83" s="13"/>
      <c r="S83" s="9"/>
      <c r="T83" s="9"/>
      <c r="U83" s="9"/>
      <c r="V83" s="9"/>
      <c r="W83" s="9"/>
      <c r="X83" s="9"/>
      <c r="Y83" s="9"/>
      <c r="Z83" s="9"/>
      <c r="AA83" s="9"/>
      <c r="AD83" s="7">
        <v>51</v>
      </c>
      <c r="AE83" s="7" t="s">
        <v>52</v>
      </c>
      <c r="AF83" s="11">
        <v>26359.1</v>
      </c>
      <c r="AG83" s="11">
        <v>26110.799999999999</v>
      </c>
      <c r="AH83" s="11">
        <v>29725.599999999999</v>
      </c>
      <c r="AI83" s="11">
        <v>3604.72</v>
      </c>
      <c r="AJ83" s="11">
        <v>3595.32</v>
      </c>
      <c r="AK83" s="11">
        <v>3843.57</v>
      </c>
      <c r="AL83" s="11">
        <v>4100.78</v>
      </c>
      <c r="AM83" s="11">
        <v>4347.79</v>
      </c>
      <c r="AN83" s="12"/>
      <c r="AQ83" s="7">
        <v>51</v>
      </c>
      <c r="AR83" s="7" t="s">
        <v>52</v>
      </c>
      <c r="AS83" s="11">
        <v>100</v>
      </c>
      <c r="AT83" s="11">
        <v>54</v>
      </c>
      <c r="AU83" s="16">
        <v>18</v>
      </c>
      <c r="AV83" s="16">
        <v>9</v>
      </c>
      <c r="AW83" s="11">
        <v>5</v>
      </c>
      <c r="AX83" s="11">
        <v>100</v>
      </c>
      <c r="AY83" s="16">
        <v>11</v>
      </c>
      <c r="AZ83" s="11">
        <v>4</v>
      </c>
      <c r="BA83" s="11">
        <v>61</v>
      </c>
      <c r="BB83" s="11">
        <v>17</v>
      </c>
      <c r="BC83" s="11">
        <v>8</v>
      </c>
      <c r="BD83" s="14"/>
      <c r="BF83" s="7">
        <v>51</v>
      </c>
      <c r="BG83" s="7" t="s">
        <v>52</v>
      </c>
      <c r="BH83" s="18">
        <f>AVERAGE(0.862)</f>
        <v>0.86199999999999999</v>
      </c>
      <c r="BI83" s="18">
        <v>0.11899999999999999</v>
      </c>
    </row>
    <row r="84" spans="2:61" ht="13.8" x14ac:dyDescent="0.25">
      <c r="B84" s="7">
        <v>52</v>
      </c>
      <c r="C84" s="7" t="s">
        <v>53</v>
      </c>
      <c r="D84" s="8">
        <v>31814</v>
      </c>
      <c r="E84" s="8">
        <v>4939</v>
      </c>
      <c r="F84" s="8">
        <v>4612</v>
      </c>
      <c r="G84" s="8">
        <v>4341</v>
      </c>
      <c r="H84" s="8">
        <v>1006</v>
      </c>
      <c r="I84" s="8">
        <v>870.8</v>
      </c>
      <c r="J84" s="8">
        <v>820</v>
      </c>
      <c r="K84" s="8">
        <v>583.4</v>
      </c>
      <c r="L84" s="8">
        <v>573</v>
      </c>
      <c r="M84" s="8">
        <v>169.4</v>
      </c>
      <c r="N84" s="8">
        <v>103.3</v>
      </c>
      <c r="O84" s="8">
        <v>103.3</v>
      </c>
      <c r="P84" s="8">
        <v>41.9</v>
      </c>
      <c r="Q84" s="8">
        <v>40.4</v>
      </c>
      <c r="R84" s="13"/>
      <c r="S84" s="9"/>
      <c r="T84" s="9"/>
      <c r="U84" s="9"/>
      <c r="V84" s="9"/>
      <c r="W84" s="9"/>
      <c r="X84" s="9"/>
      <c r="Y84" s="9"/>
      <c r="Z84" s="9"/>
      <c r="AA84" s="9"/>
      <c r="AD84" s="7">
        <v>52</v>
      </c>
      <c r="AE84" s="7" t="s">
        <v>53</v>
      </c>
      <c r="AF84" s="11">
        <v>27472.3</v>
      </c>
      <c r="AG84" s="11">
        <v>27201.7</v>
      </c>
      <c r="AH84" s="11">
        <v>30995.7</v>
      </c>
      <c r="AI84" s="11">
        <v>3769.33</v>
      </c>
      <c r="AJ84" s="11">
        <v>3758.8</v>
      </c>
      <c r="AK84" s="11">
        <v>4029.58</v>
      </c>
      <c r="AL84" s="11">
        <v>4301.7</v>
      </c>
      <c r="AM84" s="11">
        <v>4570.8999999999996</v>
      </c>
      <c r="AN84" s="12"/>
      <c r="AQ84" s="7">
        <v>52</v>
      </c>
      <c r="AR84" s="7" t="s">
        <v>53</v>
      </c>
      <c r="AS84" s="11">
        <v>100</v>
      </c>
      <c r="AT84" s="11">
        <v>54</v>
      </c>
      <c r="AU84" s="16">
        <v>18</v>
      </c>
      <c r="AV84" s="16">
        <v>9</v>
      </c>
      <c r="AW84" s="11">
        <v>5</v>
      </c>
      <c r="AX84" s="11">
        <v>100</v>
      </c>
      <c r="AY84" s="16">
        <v>11</v>
      </c>
      <c r="AZ84" s="11">
        <v>4</v>
      </c>
      <c r="BA84" s="11">
        <v>61</v>
      </c>
      <c r="BB84" s="11">
        <v>18</v>
      </c>
      <c r="BC84" s="11">
        <v>8</v>
      </c>
      <c r="BD84" s="14"/>
      <c r="BF84" s="7">
        <v>52</v>
      </c>
      <c r="BG84" s="7" t="s">
        <v>53</v>
      </c>
      <c r="BH84" s="18">
        <v>0.872</v>
      </c>
      <c r="BI84" s="18">
        <f>AVERAGE(0.073,0.071,0.122)</f>
        <v>8.8666666666666671E-2</v>
      </c>
    </row>
    <row r="85" spans="2:61" ht="13.8" x14ac:dyDescent="0.25">
      <c r="B85" s="7">
        <v>53</v>
      </c>
      <c r="C85" s="7" t="s">
        <v>54</v>
      </c>
      <c r="D85" s="8">
        <v>33169</v>
      </c>
      <c r="E85" s="8">
        <v>5188</v>
      </c>
      <c r="F85" s="8">
        <v>4852</v>
      </c>
      <c r="G85" s="8">
        <v>4557</v>
      </c>
      <c r="H85" s="8">
        <v>1072</v>
      </c>
      <c r="I85" s="8">
        <v>931</v>
      </c>
      <c r="J85" s="8">
        <v>875</v>
      </c>
      <c r="K85" s="8">
        <v>630.79999999999995</v>
      </c>
      <c r="L85" s="8">
        <v>619.29999999999995</v>
      </c>
      <c r="M85" s="8">
        <v>186</v>
      </c>
      <c r="N85" s="8">
        <v>123</v>
      </c>
      <c r="O85" s="8">
        <v>123</v>
      </c>
      <c r="P85" s="8">
        <v>50.6</v>
      </c>
      <c r="Q85" s="8">
        <v>48.9</v>
      </c>
      <c r="R85" s="13"/>
      <c r="S85" s="9"/>
      <c r="T85" s="9"/>
      <c r="U85" s="9"/>
      <c r="V85" s="9"/>
      <c r="W85" s="9"/>
      <c r="X85" s="9"/>
      <c r="Y85" s="9"/>
      <c r="Z85" s="9"/>
      <c r="AA85" s="9"/>
      <c r="AD85" s="7">
        <v>53</v>
      </c>
      <c r="AE85" s="7" t="s">
        <v>54</v>
      </c>
      <c r="AF85" s="11">
        <v>28612</v>
      </c>
      <c r="AG85" s="11">
        <v>28317.200000000001</v>
      </c>
      <c r="AH85" s="11">
        <v>32294.7</v>
      </c>
      <c r="AI85" s="11">
        <v>3937.65</v>
      </c>
      <c r="AJ85" s="11">
        <v>3926.04</v>
      </c>
      <c r="AK85" s="11">
        <v>4220.72</v>
      </c>
      <c r="AL85" s="11">
        <v>4507.5</v>
      </c>
      <c r="AM85" s="11">
        <v>4800.8999999999996</v>
      </c>
      <c r="AN85" s="12"/>
      <c r="AQ85" s="7">
        <v>53</v>
      </c>
      <c r="AR85" s="7" t="s">
        <v>54</v>
      </c>
      <c r="AS85" s="11">
        <v>100</v>
      </c>
      <c r="AT85" s="11">
        <v>54</v>
      </c>
      <c r="AU85" s="16">
        <v>18</v>
      </c>
      <c r="AV85" s="16">
        <v>9</v>
      </c>
      <c r="AW85" s="11">
        <v>5</v>
      </c>
      <c r="AX85" s="11">
        <v>100</v>
      </c>
      <c r="AY85" s="16">
        <v>11</v>
      </c>
      <c r="AZ85" s="11">
        <v>4</v>
      </c>
      <c r="BA85" s="11">
        <v>61</v>
      </c>
      <c r="BB85" s="11">
        <v>19</v>
      </c>
      <c r="BC85" s="11">
        <v>8</v>
      </c>
      <c r="BD85" s="14"/>
      <c r="BF85" s="7">
        <v>53</v>
      </c>
      <c r="BG85" s="7" t="s">
        <v>54</v>
      </c>
      <c r="BH85" s="18">
        <f>AVERAGE(0.91,0.88)</f>
        <v>0.89500000000000002</v>
      </c>
      <c r="BI85" s="18"/>
    </row>
    <row r="86" spans="2:61" ht="13.8" x14ac:dyDescent="0.25">
      <c r="B86" s="7">
        <v>54</v>
      </c>
      <c r="C86" s="7" t="s">
        <v>55</v>
      </c>
      <c r="D86" s="8">
        <v>34561</v>
      </c>
      <c r="E86" s="8">
        <v>5453</v>
      </c>
      <c r="F86" s="8">
        <v>5107</v>
      </c>
      <c r="G86" s="8">
        <v>4786</v>
      </c>
      <c r="H86" s="8">
        <v>1148.7</v>
      </c>
      <c r="I86" s="8">
        <v>1002.1</v>
      </c>
      <c r="J86" s="8">
        <v>940.6</v>
      </c>
      <c r="K86" s="8">
        <v>689</v>
      </c>
      <c r="L86" s="8">
        <v>676.4</v>
      </c>
      <c r="M86" s="8">
        <v>213.2</v>
      </c>
      <c r="N86" s="8">
        <v>146.69999999999999</v>
      </c>
      <c r="O86" s="8">
        <v>145.5</v>
      </c>
      <c r="P86" s="8">
        <v>69.5</v>
      </c>
      <c r="Q86" s="8">
        <v>67.5</v>
      </c>
      <c r="R86" s="8" t="s">
        <v>63</v>
      </c>
      <c r="S86" s="8" t="s">
        <v>63</v>
      </c>
      <c r="T86" s="8">
        <v>23.3</v>
      </c>
      <c r="U86" s="8">
        <v>13.4</v>
      </c>
      <c r="V86" s="8">
        <v>12.1</v>
      </c>
      <c r="W86" s="13"/>
      <c r="X86" s="9"/>
      <c r="Y86" s="9"/>
      <c r="Z86" s="9"/>
      <c r="AA86" s="9"/>
      <c r="AD86" s="7">
        <v>54</v>
      </c>
      <c r="AE86" s="7" t="s">
        <v>55</v>
      </c>
      <c r="AF86" s="11">
        <v>29779</v>
      </c>
      <c r="AG86" s="11">
        <v>29458</v>
      </c>
      <c r="AH86" s="11">
        <v>33624</v>
      </c>
      <c r="AI86" s="11">
        <v>4109.8999999999996</v>
      </c>
      <c r="AJ86" s="11"/>
      <c r="AK86" s="11"/>
      <c r="AL86" s="11"/>
      <c r="AM86" s="11"/>
      <c r="AN86" s="12"/>
      <c r="AQ86" s="7">
        <v>54</v>
      </c>
      <c r="AR86" s="7" t="s">
        <v>55</v>
      </c>
      <c r="AS86" s="11">
        <v>100</v>
      </c>
      <c r="AT86" s="11">
        <v>54</v>
      </c>
      <c r="AU86" s="16">
        <v>18</v>
      </c>
      <c r="AV86" s="16">
        <v>9</v>
      </c>
      <c r="AW86" s="11">
        <v>5</v>
      </c>
      <c r="AX86" s="11">
        <v>100</v>
      </c>
      <c r="AY86" s="16">
        <v>11</v>
      </c>
      <c r="AZ86" s="11">
        <v>4</v>
      </c>
      <c r="BA86" s="11">
        <v>60</v>
      </c>
      <c r="BB86" s="11">
        <v>20</v>
      </c>
      <c r="BC86" s="11">
        <v>8</v>
      </c>
      <c r="BD86" s="14"/>
      <c r="BF86" s="7">
        <v>54</v>
      </c>
      <c r="BG86" s="7" t="s">
        <v>55</v>
      </c>
      <c r="BH86" s="18">
        <f>AVERAGE(0.88,0.81)</f>
        <v>0.84499999999999997</v>
      </c>
      <c r="BI86" s="18">
        <f>AVERAGE(0.103,0.11,0.21,0.25)</f>
        <v>0.16825000000000001</v>
      </c>
    </row>
    <row r="87" spans="2:61" ht="13.8" x14ac:dyDescent="0.25">
      <c r="B87" s="7">
        <v>55</v>
      </c>
      <c r="C87" s="7" t="s">
        <v>56</v>
      </c>
      <c r="D87" s="8">
        <v>35985</v>
      </c>
      <c r="E87" s="8">
        <v>5714</v>
      </c>
      <c r="F87" s="8">
        <v>5359</v>
      </c>
      <c r="G87" s="8">
        <v>5012</v>
      </c>
      <c r="H87" s="8">
        <v>1211</v>
      </c>
      <c r="I87" s="8">
        <v>1071</v>
      </c>
      <c r="J87" s="8">
        <v>1003</v>
      </c>
      <c r="K87" s="8">
        <v>740.5</v>
      </c>
      <c r="L87" s="8">
        <v>726.6</v>
      </c>
      <c r="M87" s="8">
        <v>232.3</v>
      </c>
      <c r="N87" s="8">
        <v>172.4</v>
      </c>
      <c r="O87" s="8">
        <v>161.30000000000001</v>
      </c>
      <c r="P87" s="8">
        <v>79.8</v>
      </c>
      <c r="Q87" s="8">
        <v>77.5</v>
      </c>
      <c r="R87" s="8" t="s">
        <v>63</v>
      </c>
      <c r="S87" s="8" t="s">
        <v>63</v>
      </c>
      <c r="T87" s="8">
        <v>22.7</v>
      </c>
      <c r="U87" s="8">
        <v>14.2</v>
      </c>
      <c r="V87" s="8">
        <v>12.1</v>
      </c>
      <c r="W87" s="13"/>
      <c r="X87" s="9"/>
      <c r="Y87" s="9"/>
      <c r="Z87" s="9"/>
      <c r="AA87" s="9"/>
      <c r="AD87" s="7">
        <v>55</v>
      </c>
      <c r="AE87" s="7" t="s">
        <v>56</v>
      </c>
      <c r="AF87" s="11">
        <v>30972.799999999999</v>
      </c>
      <c r="AG87" s="11">
        <v>30625.1</v>
      </c>
      <c r="AH87" s="11">
        <v>34986.9</v>
      </c>
      <c r="AI87" s="11">
        <v>4286.5</v>
      </c>
      <c r="AJ87" s="11">
        <v>4272.2</v>
      </c>
      <c r="AK87" s="11">
        <v>4619.8</v>
      </c>
      <c r="AL87" s="11">
        <v>4935.8999999999996</v>
      </c>
      <c r="AM87" s="11">
        <v>5280.4</v>
      </c>
      <c r="AN87" s="12"/>
      <c r="AQ87" s="7">
        <v>55</v>
      </c>
      <c r="AR87" s="7" t="s">
        <v>56</v>
      </c>
      <c r="AS87" s="11">
        <v>100</v>
      </c>
      <c r="AT87" s="11">
        <v>54</v>
      </c>
      <c r="AU87" s="16">
        <v>18</v>
      </c>
      <c r="AV87" s="16">
        <v>9</v>
      </c>
      <c r="AW87" s="11">
        <v>6</v>
      </c>
      <c r="AX87" s="11">
        <v>100</v>
      </c>
      <c r="AY87" s="16">
        <v>11</v>
      </c>
      <c r="AZ87" s="11">
        <v>4</v>
      </c>
      <c r="BA87" s="11">
        <v>61</v>
      </c>
      <c r="BB87" s="11">
        <v>20</v>
      </c>
      <c r="BC87" s="11">
        <v>8</v>
      </c>
      <c r="BD87" s="14"/>
      <c r="BF87" s="7">
        <v>55</v>
      </c>
      <c r="BG87" s="7" t="s">
        <v>56</v>
      </c>
      <c r="BH87" s="18">
        <f>AVERAGE(0.873,0.88,0.89)</f>
        <v>0.88100000000000012</v>
      </c>
      <c r="BI87" s="18"/>
    </row>
    <row r="88" spans="2:61" ht="13.8" x14ac:dyDescent="0.25">
      <c r="B88" s="7">
        <v>56</v>
      </c>
      <c r="C88" s="7" t="s">
        <v>57</v>
      </c>
      <c r="D88" s="8">
        <v>37441</v>
      </c>
      <c r="E88" s="8">
        <v>5989</v>
      </c>
      <c r="F88" s="8">
        <v>5624</v>
      </c>
      <c r="G88" s="8">
        <v>5247</v>
      </c>
      <c r="H88" s="8">
        <v>1293</v>
      </c>
      <c r="I88" s="8">
        <v>1137</v>
      </c>
      <c r="J88" s="8">
        <v>1063</v>
      </c>
      <c r="K88" s="8">
        <v>795.7</v>
      </c>
      <c r="L88" s="8">
        <v>780.5</v>
      </c>
      <c r="M88" s="8">
        <v>253.5</v>
      </c>
      <c r="N88" s="8">
        <v>192</v>
      </c>
      <c r="O88" s="8">
        <v>178.6</v>
      </c>
      <c r="P88" s="8">
        <v>92.6</v>
      </c>
      <c r="Q88" s="8">
        <v>89.9</v>
      </c>
      <c r="R88" s="8" t="s">
        <v>63</v>
      </c>
      <c r="S88" s="8" t="s">
        <v>63</v>
      </c>
      <c r="T88" s="8">
        <v>30.3</v>
      </c>
      <c r="U88" s="8">
        <v>17</v>
      </c>
      <c r="V88" s="8">
        <v>14.8</v>
      </c>
      <c r="W88" s="13"/>
      <c r="X88" s="9"/>
      <c r="Y88" s="9"/>
      <c r="Z88" s="9"/>
      <c r="AA88" s="9"/>
      <c r="AD88" s="7">
        <v>56</v>
      </c>
      <c r="AE88" s="7" t="s">
        <v>57</v>
      </c>
      <c r="AF88" s="11">
        <v>32193.599999999999</v>
      </c>
      <c r="AG88" s="11">
        <v>31817.1</v>
      </c>
      <c r="AH88" s="11">
        <v>36378.199999999997</v>
      </c>
      <c r="AI88" s="11">
        <v>4466.26</v>
      </c>
      <c r="AJ88" s="11">
        <v>4450.8999999999996</v>
      </c>
      <c r="AK88" s="11">
        <v>4827.53</v>
      </c>
      <c r="AL88" s="11">
        <v>5156.5</v>
      </c>
      <c r="AM88" s="11">
        <v>5531.1</v>
      </c>
      <c r="AN88" s="12"/>
      <c r="AQ88" s="7">
        <v>56</v>
      </c>
      <c r="AR88" s="7" t="s">
        <v>57</v>
      </c>
      <c r="AS88" s="11">
        <v>100</v>
      </c>
      <c r="AT88" s="11">
        <v>54</v>
      </c>
      <c r="AU88" s="16">
        <v>18</v>
      </c>
      <c r="AV88" s="16">
        <v>10</v>
      </c>
      <c r="AW88" s="11">
        <v>6</v>
      </c>
      <c r="AX88" s="11">
        <v>100</v>
      </c>
      <c r="AY88" s="16">
        <v>11</v>
      </c>
      <c r="AZ88" s="11">
        <v>4</v>
      </c>
      <c r="BA88" s="11">
        <v>60</v>
      </c>
      <c r="BB88" s="11">
        <v>20</v>
      </c>
      <c r="BC88" s="11">
        <v>9</v>
      </c>
      <c r="BD88" s="14"/>
      <c r="BF88" s="7">
        <v>56</v>
      </c>
      <c r="BG88" s="7" t="s">
        <v>57</v>
      </c>
      <c r="BH88" s="18">
        <f>AVERAGE(0.87,0.85)</f>
        <v>0.86</v>
      </c>
      <c r="BI88" s="18">
        <v>0.14799999999999999</v>
      </c>
    </row>
    <row r="89" spans="2:61" ht="13.8" customHeight="1" x14ac:dyDescent="0.25">
      <c r="B89" s="7">
        <v>57</v>
      </c>
      <c r="C89" s="7" t="s">
        <v>58</v>
      </c>
      <c r="D89" s="8">
        <v>38925</v>
      </c>
      <c r="E89" s="8">
        <v>6266</v>
      </c>
      <c r="F89" s="8">
        <v>5891</v>
      </c>
      <c r="G89" s="8">
        <v>5483</v>
      </c>
      <c r="H89" s="8">
        <v>1362</v>
      </c>
      <c r="I89" s="8">
        <v>1209</v>
      </c>
      <c r="J89" s="8">
        <v>1128</v>
      </c>
      <c r="K89" s="8">
        <v>853</v>
      </c>
      <c r="L89" s="8">
        <v>836</v>
      </c>
      <c r="M89" s="8">
        <v>274.7</v>
      </c>
      <c r="N89" s="8">
        <v>205.8</v>
      </c>
      <c r="O89" s="8">
        <v>196</v>
      </c>
      <c r="P89" s="8">
        <v>105.3</v>
      </c>
      <c r="Q89" s="8">
        <v>102.5</v>
      </c>
      <c r="R89" s="8" t="s">
        <v>63</v>
      </c>
      <c r="S89" s="8" t="s">
        <v>63</v>
      </c>
      <c r="T89" s="8">
        <v>34.299999999999997</v>
      </c>
      <c r="U89" s="8">
        <v>19.3</v>
      </c>
      <c r="V89" s="8">
        <v>16.8</v>
      </c>
      <c r="W89" s="13"/>
      <c r="X89" s="9"/>
      <c r="Y89" s="9"/>
      <c r="Z89" s="9"/>
      <c r="AA89" s="9"/>
      <c r="AD89" s="7">
        <v>57</v>
      </c>
      <c r="AE89" s="7" t="s">
        <v>58</v>
      </c>
      <c r="AF89" s="11">
        <v>33441.800000000003</v>
      </c>
      <c r="AG89" s="11">
        <v>33034.1</v>
      </c>
      <c r="AH89" s="11">
        <v>37801</v>
      </c>
      <c r="AI89" s="11">
        <v>4650.97</v>
      </c>
      <c r="AJ89" s="11">
        <v>4634.2299999999996</v>
      </c>
      <c r="AK89" s="11">
        <v>5042.1000000000004</v>
      </c>
      <c r="AL89" s="11">
        <v>5383.5</v>
      </c>
      <c r="AM89" s="11">
        <v>5788.5</v>
      </c>
      <c r="AN89" s="11">
        <v>833</v>
      </c>
      <c r="AQ89" s="7">
        <v>57</v>
      </c>
      <c r="AR89" s="7" t="s">
        <v>58</v>
      </c>
      <c r="AS89" s="11">
        <v>100</v>
      </c>
      <c r="AT89" s="11">
        <v>54</v>
      </c>
      <c r="AU89" s="16">
        <v>19</v>
      </c>
      <c r="AV89" s="16">
        <v>10</v>
      </c>
      <c r="AW89" s="11">
        <v>6</v>
      </c>
      <c r="AX89" s="11">
        <v>100</v>
      </c>
      <c r="AY89" s="16">
        <v>11</v>
      </c>
      <c r="AZ89" s="11">
        <v>4</v>
      </c>
      <c r="BA89" s="11">
        <v>60</v>
      </c>
      <c r="BB89" s="11">
        <v>21</v>
      </c>
      <c r="BC89" s="11">
        <v>9</v>
      </c>
      <c r="BD89" s="11">
        <v>100</v>
      </c>
      <c r="BF89" s="7">
        <v>57</v>
      </c>
      <c r="BG89" s="7" t="s">
        <v>58</v>
      </c>
      <c r="BH89" s="18">
        <f>AVERAGE(0.88,0.94)</f>
        <v>0.90999999999999992</v>
      </c>
      <c r="BI89" s="18">
        <f>AVERAGE(0.099,0.092,0.158)</f>
        <v>0.11633333333333333</v>
      </c>
    </row>
    <row r="90" spans="2:61" ht="13.8" x14ac:dyDescent="0.25">
      <c r="B90" s="7">
        <v>58</v>
      </c>
      <c r="C90" s="7" t="s">
        <v>59</v>
      </c>
      <c r="D90" s="8">
        <v>40443</v>
      </c>
      <c r="E90" s="8">
        <v>6549</v>
      </c>
      <c r="F90" s="8">
        <v>6164</v>
      </c>
      <c r="G90" s="8">
        <v>5723</v>
      </c>
      <c r="H90" s="8">
        <v>1436</v>
      </c>
      <c r="I90" s="8">
        <v>1274</v>
      </c>
      <c r="J90" s="8">
        <v>1187</v>
      </c>
      <c r="K90" s="8">
        <v>902.4</v>
      </c>
      <c r="L90" s="8">
        <v>883.8</v>
      </c>
      <c r="M90" s="8">
        <v>291</v>
      </c>
      <c r="N90" s="8">
        <v>223.2</v>
      </c>
      <c r="O90" s="8">
        <v>206.5</v>
      </c>
      <c r="P90" s="8">
        <v>109</v>
      </c>
      <c r="Q90" s="8"/>
      <c r="R90" s="8">
        <v>0.1</v>
      </c>
      <c r="S90" s="8">
        <v>0.1</v>
      </c>
      <c r="T90" s="8">
        <v>37.799999999999997</v>
      </c>
      <c r="U90" s="8">
        <v>19.8</v>
      </c>
      <c r="V90" s="8">
        <v>17</v>
      </c>
      <c r="W90" s="13"/>
      <c r="X90" s="9"/>
      <c r="Y90" s="9"/>
      <c r="Z90" s="9"/>
      <c r="AA90" s="9"/>
      <c r="AD90" s="7">
        <v>58</v>
      </c>
      <c r="AE90" s="7" t="s">
        <v>59</v>
      </c>
      <c r="AF90" s="11">
        <v>34719.699999999997</v>
      </c>
      <c r="AG90" s="11">
        <v>34278.9</v>
      </c>
      <c r="AH90" s="11">
        <v>39257.300000000003</v>
      </c>
      <c r="AI90" s="11">
        <v>4840.2</v>
      </c>
      <c r="AJ90" s="11">
        <v>4823</v>
      </c>
      <c r="AK90" s="11">
        <v>5262.2</v>
      </c>
      <c r="AL90" s="11">
        <v>5613.4</v>
      </c>
      <c r="AM90" s="11">
        <v>6052</v>
      </c>
      <c r="AN90" s="11">
        <v>883</v>
      </c>
      <c r="AQ90" s="7">
        <v>58</v>
      </c>
      <c r="AR90" s="7" t="s">
        <v>59</v>
      </c>
      <c r="AS90" s="11">
        <v>100</v>
      </c>
      <c r="AT90" s="11">
        <v>55</v>
      </c>
      <c r="AU90" s="16">
        <v>19</v>
      </c>
      <c r="AV90" s="16">
        <v>10</v>
      </c>
      <c r="AW90" s="11">
        <v>6</v>
      </c>
      <c r="AX90" s="11">
        <v>100</v>
      </c>
      <c r="AY90" s="16">
        <v>11</v>
      </c>
      <c r="AZ90" s="11">
        <v>4</v>
      </c>
      <c r="BA90" s="11">
        <v>61</v>
      </c>
      <c r="BB90" s="11">
        <v>21</v>
      </c>
      <c r="BC90" s="11">
        <v>9</v>
      </c>
      <c r="BD90" s="11">
        <v>100</v>
      </c>
      <c r="BF90" s="7">
        <v>58</v>
      </c>
      <c r="BG90" s="7" t="s">
        <v>59</v>
      </c>
      <c r="BH90" s="18">
        <v>0.9</v>
      </c>
      <c r="BI90" s="18">
        <v>0.16300000000000001</v>
      </c>
    </row>
    <row r="91" spans="2:61" ht="13.8" x14ac:dyDescent="0.25">
      <c r="B91" s="7">
        <v>59</v>
      </c>
      <c r="C91" s="7" t="s">
        <v>60</v>
      </c>
      <c r="D91" s="8">
        <v>41991</v>
      </c>
      <c r="E91" s="8">
        <v>6835</v>
      </c>
      <c r="F91" s="8">
        <v>6440</v>
      </c>
      <c r="G91" s="8">
        <v>5964</v>
      </c>
      <c r="H91" s="8">
        <v>1511</v>
      </c>
      <c r="I91" s="8">
        <v>1337</v>
      </c>
      <c r="J91" s="8">
        <v>1242</v>
      </c>
      <c r="K91" s="8">
        <v>948.3</v>
      </c>
      <c r="L91" s="8">
        <v>928.8</v>
      </c>
      <c r="M91" s="8">
        <v>304.5</v>
      </c>
      <c r="N91" s="8">
        <v>236.3</v>
      </c>
      <c r="O91" s="8">
        <v>217.6</v>
      </c>
      <c r="P91" s="8">
        <v>115.1</v>
      </c>
      <c r="Q91" s="8">
        <v>115.1</v>
      </c>
      <c r="R91" s="8">
        <v>2</v>
      </c>
      <c r="S91" s="8">
        <v>2</v>
      </c>
      <c r="T91" s="8">
        <v>37.4</v>
      </c>
      <c r="U91" s="8">
        <v>22.3</v>
      </c>
      <c r="V91" s="8">
        <v>22.3</v>
      </c>
      <c r="W91" s="13"/>
      <c r="X91" s="9"/>
      <c r="Y91" s="9"/>
      <c r="Z91" s="9"/>
      <c r="AA91" s="9"/>
      <c r="AD91" s="7">
        <v>59</v>
      </c>
      <c r="AE91" s="7" t="s">
        <v>60</v>
      </c>
      <c r="AF91" s="11">
        <v>36026.300000000003</v>
      </c>
      <c r="AG91" s="11">
        <v>35550.199999999997</v>
      </c>
      <c r="AH91" s="11">
        <v>40748.199999999997</v>
      </c>
      <c r="AI91" s="11">
        <v>5033.7</v>
      </c>
      <c r="AJ91" s="11">
        <v>5013.5</v>
      </c>
      <c r="AK91" s="11">
        <v>5488.9</v>
      </c>
      <c r="AL91" s="11">
        <v>5850</v>
      </c>
      <c r="AM91" s="11">
        <v>6322.1</v>
      </c>
      <c r="AN91" s="11">
        <v>929</v>
      </c>
      <c r="AQ91" s="7">
        <v>59</v>
      </c>
      <c r="AR91" s="7" t="s">
        <v>60</v>
      </c>
      <c r="AS91" s="11">
        <v>100</v>
      </c>
      <c r="AT91" s="11">
        <v>55</v>
      </c>
      <c r="AU91" s="16">
        <v>19</v>
      </c>
      <c r="AV91" s="16">
        <v>10</v>
      </c>
      <c r="AW91" s="11">
        <v>6</v>
      </c>
      <c r="AX91" s="11">
        <v>100</v>
      </c>
      <c r="AY91" s="16">
        <v>11</v>
      </c>
      <c r="AZ91" s="11">
        <v>4</v>
      </c>
      <c r="BA91" s="11">
        <v>61</v>
      </c>
      <c r="BB91" s="11">
        <v>21</v>
      </c>
      <c r="BC91" s="11">
        <v>9</v>
      </c>
      <c r="BD91" s="11">
        <v>100</v>
      </c>
      <c r="BF91" s="7">
        <v>59</v>
      </c>
      <c r="BG91" s="7" t="s">
        <v>60</v>
      </c>
      <c r="BH91" s="18">
        <v>0.88</v>
      </c>
      <c r="BI91" s="18">
        <v>0.16700000000000001</v>
      </c>
    </row>
    <row r="92" spans="2:61" ht="13.8" customHeight="1" x14ac:dyDescent="0.25">
      <c r="B92" s="7">
        <v>60</v>
      </c>
      <c r="C92" s="7" t="s">
        <v>61</v>
      </c>
      <c r="D92" s="8">
        <v>43569</v>
      </c>
      <c r="E92" s="8">
        <v>7126</v>
      </c>
      <c r="F92" s="8">
        <v>6722</v>
      </c>
      <c r="G92" s="8">
        <v>6208</v>
      </c>
      <c r="H92" s="8">
        <v>1575</v>
      </c>
      <c r="I92" s="8">
        <v>1403</v>
      </c>
      <c r="J92" s="8">
        <v>1297</v>
      </c>
      <c r="K92" s="8">
        <v>1003.3</v>
      </c>
      <c r="L92" s="8">
        <v>980.4</v>
      </c>
      <c r="M92" s="8">
        <v>319.2</v>
      </c>
      <c r="N92" s="8">
        <v>243.3</v>
      </c>
      <c r="O92" s="8">
        <v>224.6</v>
      </c>
      <c r="P92" s="8">
        <v>120.5</v>
      </c>
      <c r="Q92" s="8">
        <v>120.5</v>
      </c>
      <c r="R92" s="8">
        <v>1.5</v>
      </c>
      <c r="S92" s="8">
        <v>1.5</v>
      </c>
      <c r="T92" s="8">
        <v>37.5</v>
      </c>
      <c r="U92" s="8">
        <v>21.1</v>
      </c>
      <c r="V92" s="8">
        <v>21.1</v>
      </c>
      <c r="W92" s="13"/>
      <c r="X92" s="9"/>
      <c r="Y92" s="9"/>
      <c r="Z92" s="9"/>
      <c r="AA92" s="9"/>
      <c r="AD92" s="7">
        <v>60</v>
      </c>
      <c r="AE92" s="7" t="s">
        <v>61</v>
      </c>
      <c r="AF92" s="11">
        <v>37361</v>
      </c>
      <c r="AG92" s="11">
        <v>36847.4</v>
      </c>
      <c r="AH92" s="11">
        <v>42271.3</v>
      </c>
      <c r="AI92" s="11">
        <v>5230.3999999999996</v>
      </c>
      <c r="AJ92" s="11">
        <v>5207.7</v>
      </c>
      <c r="AK92" s="11">
        <v>5721.6</v>
      </c>
      <c r="AL92" s="11">
        <v>6089.4</v>
      </c>
      <c r="AM92" s="11">
        <v>6602.1</v>
      </c>
      <c r="AN92" s="11">
        <v>978</v>
      </c>
      <c r="AQ92" s="7">
        <v>60</v>
      </c>
      <c r="AR92" s="7" t="s">
        <v>61</v>
      </c>
      <c r="AS92" s="11">
        <v>100</v>
      </c>
      <c r="AT92" s="11">
        <v>55</v>
      </c>
      <c r="AU92" s="16">
        <v>19</v>
      </c>
      <c r="AV92" s="16">
        <v>10</v>
      </c>
      <c r="AW92" s="11">
        <v>6</v>
      </c>
      <c r="AX92" s="11">
        <v>100</v>
      </c>
      <c r="AY92" s="16">
        <v>11</v>
      </c>
      <c r="AZ92" s="11">
        <v>4</v>
      </c>
      <c r="BA92" s="11">
        <v>60</v>
      </c>
      <c r="BB92" s="11">
        <v>21</v>
      </c>
      <c r="BC92" s="11">
        <v>10</v>
      </c>
      <c r="BD92" s="11">
        <v>100</v>
      </c>
      <c r="BF92" s="7">
        <v>60</v>
      </c>
      <c r="BG92" s="7" t="s">
        <v>61</v>
      </c>
      <c r="BH92" s="18"/>
      <c r="BI92" s="18">
        <v>0.17</v>
      </c>
    </row>
    <row r="93" spans="2:61" ht="13.8" x14ac:dyDescent="0.25">
      <c r="B93" s="7">
        <v>61</v>
      </c>
      <c r="C93" s="7" t="s">
        <v>62</v>
      </c>
      <c r="D93" s="8">
        <v>45184</v>
      </c>
      <c r="E93" s="8">
        <v>7428</v>
      </c>
      <c r="F93" s="8">
        <v>7013</v>
      </c>
      <c r="G93" s="8">
        <v>6459</v>
      </c>
      <c r="H93" s="8"/>
      <c r="I93" s="8">
        <v>1471</v>
      </c>
      <c r="J93" s="8">
        <v>1357</v>
      </c>
      <c r="K93" s="8">
        <v>1052</v>
      </c>
      <c r="L93" s="8">
        <v>1027</v>
      </c>
      <c r="M93" s="8">
        <v>337</v>
      </c>
      <c r="N93" s="8">
        <v>242</v>
      </c>
      <c r="O93" s="8">
        <v>242</v>
      </c>
      <c r="P93" s="8">
        <v>120</v>
      </c>
      <c r="Q93" s="8">
        <v>120</v>
      </c>
      <c r="R93" s="8"/>
      <c r="S93" s="8"/>
      <c r="T93" s="8"/>
      <c r="U93" s="8"/>
      <c r="V93" s="8"/>
      <c r="W93" s="13"/>
      <c r="X93" s="9"/>
      <c r="Y93" s="9"/>
      <c r="Z93" s="9"/>
      <c r="AA93" s="9"/>
      <c r="AD93" s="7">
        <v>61</v>
      </c>
      <c r="AE93" s="7" t="s">
        <v>62</v>
      </c>
      <c r="AF93" s="11">
        <v>38724.699999999997</v>
      </c>
      <c r="AG93" s="11">
        <v>38171.199999999997</v>
      </c>
      <c r="AH93" s="11">
        <v>43826</v>
      </c>
      <c r="AI93" s="11">
        <v>5432.5</v>
      </c>
      <c r="AJ93" s="11">
        <v>5407.8</v>
      </c>
      <c r="AK93" s="11">
        <v>5961</v>
      </c>
      <c r="AL93" s="11">
        <v>6339</v>
      </c>
      <c r="AM93" s="11">
        <v>6892</v>
      </c>
      <c r="AN93" s="11"/>
      <c r="AQ93" s="7">
        <v>61</v>
      </c>
      <c r="AR93" s="7" t="s">
        <v>62</v>
      </c>
      <c r="AS93" s="11">
        <v>100</v>
      </c>
      <c r="AT93" s="11">
        <v>55</v>
      </c>
      <c r="AU93" s="16">
        <v>19</v>
      </c>
      <c r="AV93" s="16">
        <v>10</v>
      </c>
      <c r="AW93" s="11">
        <v>6</v>
      </c>
      <c r="AX93" s="11">
        <v>100</v>
      </c>
      <c r="AY93" s="16">
        <v>11</v>
      </c>
      <c r="AZ93" s="11">
        <v>4</v>
      </c>
      <c r="BA93" s="11">
        <v>61</v>
      </c>
      <c r="BB93" s="11">
        <v>21</v>
      </c>
      <c r="BC93" s="11">
        <v>10</v>
      </c>
      <c r="BD93" s="11">
        <v>100</v>
      </c>
      <c r="BF93" s="7">
        <v>61</v>
      </c>
      <c r="BG93" s="7" t="s">
        <v>62</v>
      </c>
      <c r="BH93" s="18"/>
      <c r="BI93" s="18"/>
    </row>
    <row r="94" spans="2:61" ht="13.8" x14ac:dyDescent="0.25">
      <c r="B94" s="7">
        <v>62</v>
      </c>
      <c r="C94" s="7" t="s">
        <v>64</v>
      </c>
      <c r="D94" s="8">
        <v>46834</v>
      </c>
      <c r="E94" s="8">
        <v>7737</v>
      </c>
      <c r="F94" s="8">
        <v>7312</v>
      </c>
      <c r="G94" s="8">
        <v>6716</v>
      </c>
      <c r="H94" s="8">
        <v>1723</v>
      </c>
      <c r="I94" s="8">
        <v>1541</v>
      </c>
      <c r="J94" s="8">
        <v>1420</v>
      </c>
      <c r="K94" s="8">
        <v>1110.9000000000001</v>
      </c>
      <c r="L94" s="8">
        <v>1083.4000000000001</v>
      </c>
      <c r="M94" s="8">
        <v>347.2</v>
      </c>
      <c r="N94" s="8">
        <v>265.60000000000002</v>
      </c>
      <c r="O94" s="8">
        <v>247.4</v>
      </c>
      <c r="P94" s="8">
        <v>129</v>
      </c>
      <c r="Q94" s="8">
        <v>129</v>
      </c>
      <c r="R94" s="8">
        <v>5.2</v>
      </c>
      <c r="S94" s="8">
        <v>5.2</v>
      </c>
      <c r="T94" s="8">
        <v>37.4</v>
      </c>
      <c r="U94" s="8">
        <v>21.3</v>
      </c>
      <c r="V94" s="8">
        <v>21.3</v>
      </c>
      <c r="W94" s="13"/>
      <c r="X94" s="9"/>
      <c r="Y94" s="9"/>
      <c r="Z94" s="9"/>
      <c r="AA94" s="9"/>
      <c r="AD94" s="7">
        <v>62</v>
      </c>
      <c r="AE94" s="7" t="s">
        <v>64</v>
      </c>
      <c r="AF94" s="11">
        <v>40118.1</v>
      </c>
      <c r="AG94" s="11">
        <v>39522.400000000001</v>
      </c>
      <c r="AH94" s="11">
        <v>45413</v>
      </c>
      <c r="AI94" s="11">
        <v>5636.1</v>
      </c>
      <c r="AJ94" s="11">
        <v>5609</v>
      </c>
      <c r="AK94" s="11">
        <v>6205.1</v>
      </c>
      <c r="AL94" s="11">
        <v>6586</v>
      </c>
      <c r="AM94" s="11">
        <v>7178</v>
      </c>
      <c r="AN94" s="11">
        <v>1081</v>
      </c>
      <c r="AQ94" s="7">
        <v>62</v>
      </c>
      <c r="AR94" s="7" t="s">
        <v>64</v>
      </c>
      <c r="AS94" s="11">
        <v>100</v>
      </c>
      <c r="AT94" s="11">
        <v>55</v>
      </c>
      <c r="AU94" s="16">
        <v>19</v>
      </c>
      <c r="AV94" s="16">
        <v>10</v>
      </c>
      <c r="AW94" s="11">
        <v>6</v>
      </c>
      <c r="AX94" s="11">
        <v>100</v>
      </c>
      <c r="AY94" s="16">
        <v>11</v>
      </c>
      <c r="AZ94" s="11">
        <v>4</v>
      </c>
      <c r="BA94" s="11">
        <v>61</v>
      </c>
      <c r="BB94" s="11">
        <v>21</v>
      </c>
      <c r="BC94" s="11">
        <v>10</v>
      </c>
      <c r="BD94" s="11">
        <v>100</v>
      </c>
      <c r="BF94" s="7">
        <v>62</v>
      </c>
      <c r="BG94" s="7" t="s">
        <v>64</v>
      </c>
      <c r="BH94" s="18"/>
      <c r="BI94" s="18">
        <v>0.188</v>
      </c>
    </row>
    <row r="95" spans="2:61" ht="13.8" x14ac:dyDescent="0.25">
      <c r="B95" s="7">
        <v>63</v>
      </c>
      <c r="C95" s="7" t="s">
        <v>65</v>
      </c>
      <c r="D95" s="8">
        <v>48519</v>
      </c>
      <c r="E95" s="8">
        <v>8052</v>
      </c>
      <c r="F95" s="8">
        <v>7617</v>
      </c>
      <c r="G95" s="8">
        <v>6977</v>
      </c>
      <c r="H95" s="8">
        <v>1800</v>
      </c>
      <c r="I95" s="8">
        <v>1614</v>
      </c>
      <c r="J95" s="8">
        <v>1481</v>
      </c>
      <c r="K95" s="8">
        <v>1158.5999999999999</v>
      </c>
      <c r="L95" s="8">
        <v>1127.5</v>
      </c>
      <c r="M95" s="8">
        <v>360</v>
      </c>
      <c r="N95" s="8">
        <v>284</v>
      </c>
      <c r="O95" s="8">
        <v>257</v>
      </c>
      <c r="P95" s="8">
        <v>133</v>
      </c>
      <c r="Q95" s="8">
        <v>127.7</v>
      </c>
      <c r="R95" s="8">
        <v>0</v>
      </c>
      <c r="S95" s="8">
        <v>0</v>
      </c>
      <c r="T95" s="8">
        <v>32</v>
      </c>
      <c r="U95" s="8">
        <v>22</v>
      </c>
      <c r="V95" s="8">
        <v>22</v>
      </c>
      <c r="W95" s="13"/>
      <c r="X95" s="9"/>
      <c r="Y95" s="9"/>
      <c r="Z95" s="9"/>
      <c r="AA95" s="9"/>
      <c r="AD95" s="7">
        <v>63</v>
      </c>
      <c r="AE95" s="7" t="s">
        <v>65</v>
      </c>
      <c r="AF95" s="11">
        <v>41542.199999999997</v>
      </c>
      <c r="AG95" s="11">
        <v>40901.9</v>
      </c>
      <c r="AH95" s="11">
        <v>47037.9</v>
      </c>
      <c r="AI95" s="11">
        <v>5845.7</v>
      </c>
      <c r="AJ95" s="11">
        <v>5816.6</v>
      </c>
      <c r="AK95" s="11">
        <v>6456.4</v>
      </c>
      <c r="AL95" s="11">
        <v>6843.2</v>
      </c>
      <c r="AM95" s="11">
        <v>7480.3</v>
      </c>
      <c r="AN95" s="11">
        <v>1131</v>
      </c>
      <c r="AQ95" s="7">
        <v>63</v>
      </c>
      <c r="AR95" s="7" t="s">
        <v>65</v>
      </c>
      <c r="AS95" s="11">
        <v>100</v>
      </c>
      <c r="AT95" s="11">
        <v>56</v>
      </c>
      <c r="AU95" s="16">
        <v>19</v>
      </c>
      <c r="AV95" s="16">
        <v>10</v>
      </c>
      <c r="AW95" s="11">
        <v>6</v>
      </c>
      <c r="AX95" s="11">
        <v>100</v>
      </c>
      <c r="AY95" s="16">
        <v>11</v>
      </c>
      <c r="AZ95" s="11">
        <v>4</v>
      </c>
      <c r="BA95" s="11">
        <v>62</v>
      </c>
      <c r="BB95" s="11">
        <v>21</v>
      </c>
      <c r="BC95" s="11">
        <v>10</v>
      </c>
      <c r="BD95" s="11">
        <v>100</v>
      </c>
      <c r="BF95" s="7">
        <v>63</v>
      </c>
      <c r="BG95" s="7" t="s">
        <v>65</v>
      </c>
      <c r="BH95" s="18">
        <v>0.90800000000000003</v>
      </c>
      <c r="BI95" s="18">
        <v>0.17</v>
      </c>
    </row>
    <row r="96" spans="2:61" ht="13.8" x14ac:dyDescent="0.25">
      <c r="B96" s="7">
        <v>64</v>
      </c>
      <c r="C96" s="7" t="s">
        <v>66</v>
      </c>
      <c r="D96" s="8">
        <v>50239</v>
      </c>
      <c r="E96" s="8">
        <v>8376</v>
      </c>
      <c r="F96" s="8">
        <v>7930</v>
      </c>
      <c r="G96" s="8">
        <v>7243</v>
      </c>
      <c r="H96" s="8">
        <v>1881</v>
      </c>
      <c r="I96" s="8">
        <v>1688</v>
      </c>
      <c r="J96" s="8">
        <v>1544</v>
      </c>
      <c r="K96" s="8">
        <v>1221.9000000000001</v>
      </c>
      <c r="L96" s="8">
        <v>1189.5999999999999</v>
      </c>
      <c r="M96" s="8">
        <v>378.6</v>
      </c>
      <c r="N96" s="8">
        <v>286</v>
      </c>
      <c r="O96" s="8">
        <v>271</v>
      </c>
      <c r="P96" s="8">
        <v>149</v>
      </c>
      <c r="Q96" s="8">
        <v>142.6</v>
      </c>
      <c r="R96" s="8">
        <v>8.6</v>
      </c>
      <c r="S96" s="8">
        <v>8.6</v>
      </c>
      <c r="T96" s="8">
        <v>36</v>
      </c>
      <c r="U96" s="8">
        <v>28</v>
      </c>
      <c r="V96" s="8">
        <v>21</v>
      </c>
      <c r="W96" s="13"/>
      <c r="X96" s="9"/>
      <c r="Y96" s="9"/>
      <c r="Z96" s="9"/>
      <c r="AA96" s="9"/>
      <c r="AD96" s="7">
        <v>64</v>
      </c>
      <c r="AE96" s="7" t="s">
        <v>66</v>
      </c>
      <c r="AF96" s="11">
        <v>42996.2</v>
      </c>
      <c r="AG96" s="11">
        <v>42308.9</v>
      </c>
      <c r="AH96" s="11">
        <v>48697</v>
      </c>
      <c r="AI96" s="11">
        <v>6057.2</v>
      </c>
      <c r="AJ96" s="11">
        <v>6025</v>
      </c>
      <c r="AK96" s="11">
        <v>6713.2</v>
      </c>
      <c r="AL96" s="11">
        <v>7102.8</v>
      </c>
      <c r="AM96" s="11">
        <v>7785.8</v>
      </c>
      <c r="AN96" s="11">
        <v>1185</v>
      </c>
      <c r="AQ96" s="7">
        <v>64</v>
      </c>
      <c r="AR96" s="7" t="s">
        <v>66</v>
      </c>
      <c r="AS96" s="11">
        <v>100</v>
      </c>
      <c r="AT96" s="11">
        <v>56</v>
      </c>
      <c r="AU96" s="16">
        <v>20</v>
      </c>
      <c r="AV96" s="16">
        <v>10</v>
      </c>
      <c r="AW96" s="11">
        <v>7</v>
      </c>
      <c r="AX96" s="11">
        <v>100</v>
      </c>
      <c r="AY96" s="16">
        <v>11</v>
      </c>
      <c r="AZ96" s="11">
        <v>4</v>
      </c>
      <c r="BA96" s="11">
        <v>62</v>
      </c>
      <c r="BB96" s="11">
        <v>21</v>
      </c>
      <c r="BC96" s="11">
        <v>11</v>
      </c>
      <c r="BD96" s="11">
        <v>100</v>
      </c>
      <c r="BF96" s="7">
        <v>64</v>
      </c>
      <c r="BG96" s="7" t="s">
        <v>66</v>
      </c>
      <c r="BH96" s="18">
        <v>0.92500000000000004</v>
      </c>
      <c r="BI96" s="18">
        <v>0.19800000000000001</v>
      </c>
    </row>
    <row r="97" spans="2:61" ht="13.8" x14ac:dyDescent="0.25">
      <c r="B97" s="7">
        <v>65</v>
      </c>
      <c r="C97" s="7" t="s">
        <v>67</v>
      </c>
      <c r="D97" s="8">
        <v>51996</v>
      </c>
      <c r="E97" s="8">
        <v>8708</v>
      </c>
      <c r="F97" s="8">
        <v>8252</v>
      </c>
      <c r="G97" s="8">
        <v>7514</v>
      </c>
      <c r="H97" s="8">
        <v>1968</v>
      </c>
      <c r="I97" s="8">
        <v>1768</v>
      </c>
      <c r="J97" s="8">
        <v>1611</v>
      </c>
      <c r="K97" s="8">
        <v>1276.9000000000001</v>
      </c>
      <c r="L97" s="8">
        <v>1241.0999999999999</v>
      </c>
      <c r="M97" s="8">
        <v>396</v>
      </c>
      <c r="N97" s="8">
        <v>322.39999999999998</v>
      </c>
      <c r="O97" s="8">
        <v>284.10000000000002</v>
      </c>
      <c r="P97" s="8">
        <v>150.5</v>
      </c>
      <c r="Q97" s="8">
        <v>150.5</v>
      </c>
      <c r="R97" s="8">
        <v>7.7</v>
      </c>
      <c r="S97" s="8">
        <v>2.4</v>
      </c>
      <c r="T97" s="8">
        <v>45.6</v>
      </c>
      <c r="U97" s="8">
        <v>28.7</v>
      </c>
      <c r="V97" s="8">
        <v>22.6</v>
      </c>
      <c r="W97" s="13"/>
      <c r="X97" s="9"/>
      <c r="Y97" s="9"/>
      <c r="Z97" s="9"/>
      <c r="AA97" s="9"/>
      <c r="AD97" s="7">
        <v>65</v>
      </c>
      <c r="AE97" s="7" t="s">
        <v>67</v>
      </c>
      <c r="AF97" s="11">
        <v>44481.599999999999</v>
      </c>
      <c r="AG97" s="11">
        <v>43744.1</v>
      </c>
      <c r="AH97" s="11">
        <v>50382</v>
      </c>
      <c r="AI97" s="11">
        <v>6272.8</v>
      </c>
      <c r="AJ97" s="11">
        <v>6238</v>
      </c>
      <c r="AK97" s="11">
        <v>6978</v>
      </c>
      <c r="AL97" s="11">
        <v>7366.7</v>
      </c>
      <c r="AM97" s="11">
        <v>8102</v>
      </c>
      <c r="AN97" s="11">
        <v>1240</v>
      </c>
      <c r="AQ97" s="7">
        <v>65</v>
      </c>
      <c r="AR97" s="7" t="s">
        <v>67</v>
      </c>
      <c r="AS97" s="11">
        <v>100</v>
      </c>
      <c r="AT97" s="11">
        <v>56</v>
      </c>
      <c r="AU97" s="16">
        <v>20</v>
      </c>
      <c r="AV97" s="16">
        <v>10</v>
      </c>
      <c r="AW97" s="11">
        <v>7</v>
      </c>
      <c r="AX97" s="11">
        <v>100</v>
      </c>
      <c r="AY97" s="16">
        <v>11</v>
      </c>
      <c r="AZ97" s="11">
        <v>4</v>
      </c>
      <c r="BA97" s="11">
        <v>61</v>
      </c>
      <c r="BB97" s="11">
        <v>21</v>
      </c>
      <c r="BC97" s="11">
        <v>11</v>
      </c>
      <c r="BD97" s="11">
        <v>100</v>
      </c>
      <c r="BF97" s="7">
        <v>65</v>
      </c>
      <c r="BG97" s="7" t="s">
        <v>67</v>
      </c>
      <c r="BH97" s="18"/>
      <c r="BI97" s="18"/>
    </row>
    <row r="98" spans="2:61" ht="13.8" x14ac:dyDescent="0.25">
      <c r="B98" s="7">
        <v>66</v>
      </c>
      <c r="C98" s="7" t="s">
        <v>68</v>
      </c>
      <c r="D98" s="8">
        <v>53789</v>
      </c>
      <c r="E98" s="8">
        <v>9046</v>
      </c>
      <c r="F98" s="8">
        <v>8581</v>
      </c>
      <c r="G98" s="8">
        <v>7790</v>
      </c>
      <c r="H98" s="8">
        <v>2047</v>
      </c>
      <c r="I98" s="8">
        <v>1842</v>
      </c>
      <c r="J98" s="8">
        <v>1676</v>
      </c>
      <c r="K98" s="8">
        <v>1333</v>
      </c>
      <c r="L98" s="8">
        <v>1292.5999999999999</v>
      </c>
      <c r="M98" s="8">
        <v>414.2</v>
      </c>
      <c r="N98" s="8">
        <v>333.5</v>
      </c>
      <c r="O98" s="8">
        <v>293.2</v>
      </c>
      <c r="P98" s="8">
        <v>153.6</v>
      </c>
      <c r="Q98" s="8">
        <v>153.6</v>
      </c>
      <c r="R98" s="8">
        <v>8</v>
      </c>
      <c r="S98" s="8">
        <v>4.3</v>
      </c>
      <c r="T98" s="8">
        <v>49.9</v>
      </c>
      <c r="U98" s="8">
        <v>26.3</v>
      </c>
      <c r="V98" s="8">
        <v>26.3</v>
      </c>
      <c r="W98" s="13"/>
      <c r="X98" s="9"/>
      <c r="Y98" s="9"/>
      <c r="Z98" s="9"/>
      <c r="AA98" s="9"/>
      <c r="AD98" s="7">
        <v>66</v>
      </c>
      <c r="AE98" s="7" t="s">
        <v>68</v>
      </c>
      <c r="AF98" s="11">
        <v>45998.400000000001</v>
      </c>
      <c r="AG98" s="11">
        <v>45207.8</v>
      </c>
      <c r="AH98" s="11">
        <v>52119</v>
      </c>
      <c r="AI98" s="11">
        <v>6495.2</v>
      </c>
      <c r="AJ98" s="11">
        <v>6457.7</v>
      </c>
      <c r="AK98" s="11">
        <v>7247.7</v>
      </c>
      <c r="AL98" s="11">
        <v>7635.7</v>
      </c>
      <c r="AM98" s="11">
        <v>8418.7999999999993</v>
      </c>
      <c r="AN98" s="11">
        <v>1293</v>
      </c>
      <c r="AQ98" s="7">
        <v>66</v>
      </c>
      <c r="AR98" s="7" t="s">
        <v>68</v>
      </c>
      <c r="AS98" s="11">
        <v>100</v>
      </c>
      <c r="AT98" s="11">
        <v>56</v>
      </c>
      <c r="AU98" s="16">
        <v>20</v>
      </c>
      <c r="AV98" s="16">
        <v>10</v>
      </c>
      <c r="AW98" s="11">
        <v>7</v>
      </c>
      <c r="AX98" s="11">
        <v>100</v>
      </c>
      <c r="AY98" s="16">
        <v>11</v>
      </c>
      <c r="AZ98" s="11">
        <v>4</v>
      </c>
      <c r="BA98" s="11">
        <v>62</v>
      </c>
      <c r="BB98" s="11">
        <v>20</v>
      </c>
      <c r="BC98" s="11">
        <v>11</v>
      </c>
      <c r="BD98" s="11">
        <v>100</v>
      </c>
      <c r="BF98" s="7">
        <v>66</v>
      </c>
      <c r="BG98" s="7" t="s">
        <v>68</v>
      </c>
      <c r="BH98" s="18">
        <v>0.94299999999999995</v>
      </c>
      <c r="BI98" s="18">
        <v>0.14000000000000001</v>
      </c>
    </row>
    <row r="99" spans="2:61" ht="13.8" x14ac:dyDescent="0.25">
      <c r="B99" s="7">
        <v>67</v>
      </c>
      <c r="C99" s="7" t="s">
        <v>69</v>
      </c>
      <c r="D99" s="8">
        <v>55618</v>
      </c>
      <c r="E99" s="8">
        <v>9394</v>
      </c>
      <c r="F99" s="8">
        <v>8918</v>
      </c>
      <c r="G99" s="8">
        <v>8071</v>
      </c>
      <c r="H99" s="8">
        <v>2128</v>
      </c>
      <c r="I99" s="8">
        <v>1923</v>
      </c>
      <c r="J99" s="8">
        <v>1741</v>
      </c>
      <c r="K99" s="8">
        <v>1392</v>
      </c>
      <c r="L99" s="8">
        <v>1351</v>
      </c>
      <c r="M99" s="8">
        <v>432.4</v>
      </c>
      <c r="N99" s="8">
        <v>343.5</v>
      </c>
      <c r="O99" s="8">
        <v>308.2</v>
      </c>
      <c r="P99" s="8">
        <v>160</v>
      </c>
      <c r="Q99" s="8">
        <v>160</v>
      </c>
      <c r="R99" s="8">
        <v>8.6</v>
      </c>
      <c r="S99" s="8">
        <v>5.2</v>
      </c>
      <c r="T99" s="8">
        <v>49.3</v>
      </c>
      <c r="U99" s="8">
        <v>30.8</v>
      </c>
      <c r="V99" s="8">
        <v>24.1</v>
      </c>
      <c r="W99" s="13"/>
      <c r="X99" s="9"/>
      <c r="Y99" s="9"/>
      <c r="Z99" s="9"/>
      <c r="AA99" s="9"/>
      <c r="AD99" s="7">
        <v>67</v>
      </c>
      <c r="AE99" s="7" t="s">
        <v>69</v>
      </c>
      <c r="AF99" s="11">
        <v>47546.7</v>
      </c>
      <c r="AG99" s="11">
        <v>46699.7</v>
      </c>
      <c r="AH99" s="11">
        <v>53877</v>
      </c>
      <c r="AI99" s="11">
        <v>6719.8</v>
      </c>
      <c r="AJ99" s="11">
        <v>6679.5</v>
      </c>
      <c r="AK99" s="11">
        <v>7525.3</v>
      </c>
      <c r="AL99" s="11">
        <v>7911</v>
      </c>
      <c r="AM99" s="11">
        <v>8747</v>
      </c>
      <c r="AN99" s="11">
        <v>1348</v>
      </c>
      <c r="AQ99" s="7">
        <v>67</v>
      </c>
      <c r="AR99" s="7" t="s">
        <v>69</v>
      </c>
      <c r="AS99" s="11">
        <v>100</v>
      </c>
      <c r="AT99" s="11">
        <v>56</v>
      </c>
      <c r="AU99" s="16">
        <v>20</v>
      </c>
      <c r="AV99" s="16">
        <v>11</v>
      </c>
      <c r="AW99" s="11">
        <v>7</v>
      </c>
      <c r="AX99" s="11">
        <v>100</v>
      </c>
      <c r="AY99" s="16">
        <v>11</v>
      </c>
      <c r="AZ99" s="11">
        <v>4</v>
      </c>
      <c r="BA99" s="11">
        <v>64</v>
      </c>
      <c r="BB99" s="11">
        <v>20</v>
      </c>
      <c r="BC99" s="11">
        <v>11</v>
      </c>
      <c r="BD99" s="11">
        <v>100</v>
      </c>
      <c r="BF99" s="7">
        <v>67</v>
      </c>
      <c r="BG99" s="7" t="s">
        <v>69</v>
      </c>
      <c r="BH99" s="18"/>
      <c r="BI99" s="18"/>
    </row>
    <row r="100" spans="2:61" ht="13.8" x14ac:dyDescent="0.25">
      <c r="B100" s="7">
        <v>68</v>
      </c>
      <c r="C100" s="7" t="s">
        <v>70</v>
      </c>
      <c r="D100" s="8">
        <v>57486</v>
      </c>
      <c r="E100" s="8">
        <v>9751</v>
      </c>
      <c r="F100" s="8">
        <v>9264</v>
      </c>
      <c r="G100" s="8">
        <v>8358</v>
      </c>
      <c r="H100" s="8">
        <v>2207</v>
      </c>
      <c r="I100" s="8">
        <v>2006</v>
      </c>
      <c r="J100" s="8">
        <v>1812</v>
      </c>
      <c r="K100" s="8">
        <v>1453</v>
      </c>
      <c r="L100" s="8">
        <v>1409</v>
      </c>
      <c r="M100" s="8">
        <v>449.8</v>
      </c>
      <c r="N100" s="8">
        <v>366.2</v>
      </c>
      <c r="O100" s="8">
        <v>320.2</v>
      </c>
      <c r="P100" s="8">
        <v>167.6</v>
      </c>
      <c r="Q100" s="8">
        <v>167.6</v>
      </c>
      <c r="R100" s="8"/>
      <c r="S100" s="8">
        <v>4.7</v>
      </c>
      <c r="T100" s="8">
        <v>50.6</v>
      </c>
      <c r="U100" s="8">
        <v>31.4</v>
      </c>
      <c r="V100" s="8">
        <v>24.7</v>
      </c>
      <c r="W100" s="13"/>
      <c r="X100" s="9"/>
      <c r="Y100" s="9"/>
      <c r="Z100" s="9"/>
      <c r="AA100" s="9"/>
      <c r="AD100" s="7">
        <v>68</v>
      </c>
      <c r="AE100" s="7" t="s">
        <v>70</v>
      </c>
      <c r="AF100" s="11">
        <v>49127.7</v>
      </c>
      <c r="AG100" s="11">
        <v>48221.1</v>
      </c>
      <c r="AH100" s="11">
        <v>55681</v>
      </c>
      <c r="AI100" s="11">
        <v>6948.7</v>
      </c>
      <c r="AJ100" s="11">
        <v>6905</v>
      </c>
      <c r="AK100" s="11">
        <v>7810.9</v>
      </c>
      <c r="AL100" s="11">
        <v>8189</v>
      </c>
      <c r="AM100" s="11">
        <v>9089</v>
      </c>
      <c r="AN100" s="11">
        <v>1406</v>
      </c>
      <c r="AQ100" s="7">
        <v>68</v>
      </c>
      <c r="AR100" s="7" t="s">
        <v>70</v>
      </c>
      <c r="AS100" s="11">
        <v>100</v>
      </c>
      <c r="AT100" s="11">
        <v>56</v>
      </c>
      <c r="AU100" s="16">
        <v>21</v>
      </c>
      <c r="AV100" s="16">
        <v>11</v>
      </c>
      <c r="AW100" s="11">
        <v>7</v>
      </c>
      <c r="AX100" s="11">
        <v>100</v>
      </c>
      <c r="AY100" s="16">
        <v>11</v>
      </c>
      <c r="AZ100" s="11">
        <v>4</v>
      </c>
      <c r="BA100" s="11">
        <v>64</v>
      </c>
      <c r="BB100" s="11">
        <v>20</v>
      </c>
      <c r="BC100" s="11">
        <v>11</v>
      </c>
      <c r="BD100" s="11">
        <v>100</v>
      </c>
      <c r="BF100" s="7">
        <v>68</v>
      </c>
      <c r="BG100" s="7" t="s">
        <v>70</v>
      </c>
      <c r="BH100" s="18">
        <v>0.95499999999999996</v>
      </c>
      <c r="BI100" s="18">
        <v>0.22800000000000001</v>
      </c>
    </row>
    <row r="101" spans="2:61" ht="13.8" x14ac:dyDescent="0.25">
      <c r="B101" s="7">
        <v>69</v>
      </c>
      <c r="C101" s="7" t="s">
        <v>71</v>
      </c>
      <c r="D101" s="8">
        <v>59390</v>
      </c>
      <c r="E101" s="8">
        <v>10116</v>
      </c>
      <c r="F101" s="8">
        <v>9617</v>
      </c>
      <c r="G101" s="8">
        <v>8648</v>
      </c>
      <c r="H101" s="8">
        <v>2307</v>
      </c>
      <c r="I101" s="8">
        <v>2090</v>
      </c>
      <c r="J101" s="8">
        <v>1885</v>
      </c>
      <c r="K101" s="8">
        <v>1515</v>
      </c>
      <c r="L101" s="8">
        <v>1468</v>
      </c>
      <c r="M101" s="8">
        <v>470.9</v>
      </c>
      <c r="N101" s="8">
        <v>385.9</v>
      </c>
      <c r="O101" s="8">
        <v>332.6</v>
      </c>
      <c r="P101" s="8">
        <v>175.5</v>
      </c>
      <c r="Q101" s="8">
        <v>175.5</v>
      </c>
      <c r="R101" s="8"/>
      <c r="S101" s="8">
        <v>4.5999999999999996</v>
      </c>
      <c r="T101" s="8">
        <v>54.7</v>
      </c>
      <c r="U101" s="8">
        <v>31.8</v>
      </c>
      <c r="V101" s="8">
        <v>25</v>
      </c>
      <c r="W101" s="13"/>
      <c r="X101" s="9"/>
      <c r="Y101" s="9"/>
      <c r="Z101" s="9"/>
      <c r="AA101" s="9"/>
      <c r="AD101" s="7">
        <v>69</v>
      </c>
      <c r="AE101" s="7" t="s">
        <v>71</v>
      </c>
      <c r="AF101" s="11">
        <v>50741.599999999999</v>
      </c>
      <c r="AG101" s="11">
        <v>49772.6</v>
      </c>
      <c r="AH101" s="11">
        <v>57517</v>
      </c>
      <c r="AI101" s="11">
        <v>7179.9</v>
      </c>
      <c r="AJ101" s="11">
        <v>7133.1</v>
      </c>
      <c r="AK101" s="11">
        <v>8101</v>
      </c>
      <c r="AL101" s="11">
        <v>8468</v>
      </c>
      <c r="AM101" s="11">
        <v>9426</v>
      </c>
      <c r="AN101" s="11">
        <v>1462</v>
      </c>
      <c r="AQ101" s="7">
        <v>69</v>
      </c>
      <c r="AR101" s="7" t="s">
        <v>71</v>
      </c>
      <c r="AS101" s="11">
        <v>100</v>
      </c>
      <c r="AT101" s="11">
        <v>57</v>
      </c>
      <c r="AU101" s="16">
        <v>21</v>
      </c>
      <c r="AV101" s="16">
        <v>11</v>
      </c>
      <c r="AW101" s="11">
        <v>7</v>
      </c>
      <c r="AX101" s="11">
        <v>100</v>
      </c>
      <c r="AY101" s="16">
        <v>11</v>
      </c>
      <c r="AZ101" s="11">
        <v>4</v>
      </c>
      <c r="BA101" s="11">
        <v>64</v>
      </c>
      <c r="BB101" s="11">
        <v>20</v>
      </c>
      <c r="BC101" s="11">
        <v>12</v>
      </c>
      <c r="BD101" s="11">
        <v>100</v>
      </c>
      <c r="BF101" s="7">
        <v>69</v>
      </c>
      <c r="BG101" s="7" t="s">
        <v>71</v>
      </c>
      <c r="BH101" s="18"/>
      <c r="BI101" s="18"/>
    </row>
    <row r="102" spans="2:61" ht="13.8" x14ac:dyDescent="0.25">
      <c r="B102" s="7">
        <v>70</v>
      </c>
      <c r="C102" s="7" t="s">
        <v>72</v>
      </c>
      <c r="D102" s="8">
        <v>61332</v>
      </c>
      <c r="E102" s="8">
        <v>10486</v>
      </c>
      <c r="F102" s="8">
        <v>9978</v>
      </c>
      <c r="G102" s="8">
        <v>8944</v>
      </c>
      <c r="H102" s="8">
        <v>2398</v>
      </c>
      <c r="I102" s="8">
        <v>2173</v>
      </c>
      <c r="J102" s="8">
        <v>1950</v>
      </c>
      <c r="K102" s="8">
        <v>1576</v>
      </c>
      <c r="L102" s="8">
        <v>1528</v>
      </c>
      <c r="M102" s="8">
        <v>480.5</v>
      </c>
      <c r="N102" s="8">
        <v>388.7</v>
      </c>
      <c r="O102" s="8">
        <v>339.7</v>
      </c>
      <c r="P102" s="8">
        <v>191.2</v>
      </c>
      <c r="Q102" s="8">
        <v>182.4</v>
      </c>
      <c r="R102" s="8">
        <v>2.5</v>
      </c>
      <c r="S102" s="8">
        <v>1.3</v>
      </c>
      <c r="T102" s="8">
        <v>52</v>
      </c>
      <c r="U102" s="8">
        <v>30.3</v>
      </c>
      <c r="V102" s="8">
        <v>24.1</v>
      </c>
      <c r="W102" s="13"/>
      <c r="X102" s="9"/>
      <c r="Y102" s="9"/>
      <c r="Z102" s="9"/>
      <c r="AA102" s="9"/>
      <c r="AD102" s="7">
        <v>70</v>
      </c>
      <c r="AE102" s="7" t="s">
        <v>72</v>
      </c>
      <c r="AF102" s="11">
        <v>52388.9</v>
      </c>
      <c r="AG102" s="11">
        <v>51354</v>
      </c>
      <c r="AH102" s="11">
        <v>59370</v>
      </c>
      <c r="AI102" s="11">
        <v>7415.6</v>
      </c>
      <c r="AJ102" s="11">
        <v>7367.3</v>
      </c>
      <c r="AK102" s="11">
        <v>8401.7999999999993</v>
      </c>
      <c r="AL102" s="11">
        <v>8758.7999999999993</v>
      </c>
      <c r="AM102" s="11">
        <v>9780.1</v>
      </c>
      <c r="AN102" s="11">
        <v>1521.4</v>
      </c>
      <c r="AQ102" s="7">
        <v>70</v>
      </c>
      <c r="AR102" s="7" t="s">
        <v>72</v>
      </c>
      <c r="AS102" s="11">
        <v>100</v>
      </c>
      <c r="AT102" s="11">
        <v>57</v>
      </c>
      <c r="AU102" s="16">
        <v>21</v>
      </c>
      <c r="AV102" s="16">
        <v>11</v>
      </c>
      <c r="AW102" s="11">
        <v>7</v>
      </c>
      <c r="AX102" s="11">
        <v>100</v>
      </c>
      <c r="AY102" s="16">
        <v>11</v>
      </c>
      <c r="AZ102" s="11">
        <v>4</v>
      </c>
      <c r="BA102" s="11">
        <v>65</v>
      </c>
      <c r="BB102" s="11">
        <v>20</v>
      </c>
      <c r="BC102" s="11">
        <v>12</v>
      </c>
      <c r="BD102" s="11">
        <v>100</v>
      </c>
      <c r="BF102" s="7">
        <v>70</v>
      </c>
      <c r="BG102" s="7" t="s">
        <v>72</v>
      </c>
      <c r="BH102" s="18">
        <v>0.93600000000000005</v>
      </c>
      <c r="BI102" s="18"/>
    </row>
    <row r="103" spans="2:61" ht="13.8" x14ac:dyDescent="0.25">
      <c r="B103" s="7">
        <v>71</v>
      </c>
      <c r="C103" s="7" t="s">
        <v>73</v>
      </c>
      <c r="D103" s="8">
        <v>63314</v>
      </c>
      <c r="E103" s="8">
        <v>10870</v>
      </c>
      <c r="F103" s="8">
        <v>10349</v>
      </c>
      <c r="G103" s="8">
        <v>9244</v>
      </c>
      <c r="H103" s="8">
        <v>2491</v>
      </c>
      <c r="I103" s="8">
        <v>2264</v>
      </c>
      <c r="J103" s="8">
        <v>2024</v>
      </c>
      <c r="K103" s="8">
        <v>1639</v>
      </c>
      <c r="L103" s="8">
        <v>1589</v>
      </c>
      <c r="M103" s="8">
        <v>506.8</v>
      </c>
      <c r="N103" s="8">
        <v>412.4</v>
      </c>
      <c r="O103" s="8">
        <v>359.2</v>
      </c>
      <c r="P103" s="8">
        <v>206.1</v>
      </c>
      <c r="Q103" s="8">
        <v>196.3</v>
      </c>
      <c r="R103" s="8">
        <v>8.9</v>
      </c>
      <c r="S103" s="8">
        <v>7.5</v>
      </c>
      <c r="T103" s="8">
        <v>57.3</v>
      </c>
      <c r="U103" s="8">
        <v>33.6</v>
      </c>
      <c r="V103" s="8">
        <v>26.7</v>
      </c>
      <c r="W103" s="13"/>
      <c r="X103" s="9"/>
      <c r="Y103" s="9"/>
      <c r="Z103" s="9"/>
      <c r="AA103" s="9"/>
      <c r="AD103" s="7">
        <v>71</v>
      </c>
      <c r="AE103" s="7" t="s">
        <v>73</v>
      </c>
      <c r="AF103" s="11">
        <v>54069.8</v>
      </c>
      <c r="AG103" s="11">
        <v>52965</v>
      </c>
      <c r="AH103" s="11">
        <v>61283</v>
      </c>
      <c r="AI103" s="11">
        <v>7655.5</v>
      </c>
      <c r="AJ103" s="11">
        <v>7604.9</v>
      </c>
      <c r="AK103" s="11">
        <v>8709</v>
      </c>
      <c r="AL103" s="11">
        <v>9048.9</v>
      </c>
      <c r="AM103" s="11">
        <v>10143.4</v>
      </c>
      <c r="AN103" s="11">
        <v>1581.3</v>
      </c>
      <c r="AQ103" s="7">
        <v>71</v>
      </c>
      <c r="AR103" s="7" t="s">
        <v>73</v>
      </c>
      <c r="AS103" s="11">
        <v>100</v>
      </c>
      <c r="AT103" s="11">
        <v>57</v>
      </c>
      <c r="AU103" s="11">
        <v>21</v>
      </c>
      <c r="AV103" s="16">
        <v>11</v>
      </c>
      <c r="AW103" s="11">
        <v>7</v>
      </c>
      <c r="AX103" s="11">
        <v>100</v>
      </c>
      <c r="AY103" s="16">
        <v>11</v>
      </c>
      <c r="AZ103" s="11">
        <v>4</v>
      </c>
      <c r="BA103" s="11">
        <v>66</v>
      </c>
      <c r="BB103" s="11">
        <v>19</v>
      </c>
      <c r="BC103" s="11">
        <v>12</v>
      </c>
      <c r="BD103" s="11">
        <v>100</v>
      </c>
      <c r="BF103" s="7">
        <v>71</v>
      </c>
      <c r="BG103" s="7" t="s">
        <v>73</v>
      </c>
      <c r="BH103" s="18"/>
      <c r="BI103" s="18"/>
    </row>
    <row r="104" spans="2:61" ht="13.8" x14ac:dyDescent="0.25">
      <c r="B104" s="7">
        <v>72</v>
      </c>
      <c r="C104" s="7" t="s">
        <v>74</v>
      </c>
      <c r="D104" s="8">
        <v>65351</v>
      </c>
      <c r="E104" s="8">
        <v>11271</v>
      </c>
      <c r="F104" s="8">
        <v>10739</v>
      </c>
      <c r="G104" s="8">
        <v>9561</v>
      </c>
      <c r="H104" s="8">
        <v>2601</v>
      </c>
      <c r="I104" s="8">
        <v>2365</v>
      </c>
      <c r="J104" s="8">
        <v>2108</v>
      </c>
      <c r="K104" s="8">
        <v>1716</v>
      </c>
      <c r="L104" s="8">
        <v>1662</v>
      </c>
      <c r="M104" s="8">
        <v>538</v>
      </c>
      <c r="N104" s="8">
        <v>438.2</v>
      </c>
      <c r="O104" s="8">
        <v>380.7</v>
      </c>
      <c r="P104" s="8">
        <v>220</v>
      </c>
      <c r="Q104" s="8">
        <v>211.5</v>
      </c>
      <c r="R104" s="8">
        <v>15.9</v>
      </c>
      <c r="S104" s="8">
        <v>14.2</v>
      </c>
      <c r="T104" s="8">
        <v>64.2</v>
      </c>
      <c r="U104" s="8">
        <v>38</v>
      </c>
      <c r="V104" s="8">
        <v>29.9</v>
      </c>
      <c r="W104" s="13"/>
      <c r="X104" s="9"/>
      <c r="Y104" s="9"/>
      <c r="Z104" s="9"/>
      <c r="AA104" s="9"/>
      <c r="AD104" s="7">
        <v>72</v>
      </c>
      <c r="AE104" s="7" t="s">
        <v>74</v>
      </c>
      <c r="AF104" s="11">
        <v>55790.2</v>
      </c>
      <c r="AG104" s="11">
        <v>54611.4</v>
      </c>
      <c r="AH104" s="11">
        <v>63234</v>
      </c>
      <c r="AI104" s="11">
        <v>7899</v>
      </c>
      <c r="AJ104" s="11">
        <v>7844.6</v>
      </c>
      <c r="AK104" s="11">
        <v>9022.7000000000007</v>
      </c>
      <c r="AL104" s="11">
        <v>9347.2999999999993</v>
      </c>
      <c r="AM104" s="11">
        <v>10515.8</v>
      </c>
      <c r="AN104" s="11">
        <v>1644.6</v>
      </c>
      <c r="AQ104" s="7">
        <v>72</v>
      </c>
      <c r="AR104" s="7" t="s">
        <v>74</v>
      </c>
      <c r="AS104" s="11">
        <v>100</v>
      </c>
      <c r="AT104" s="11">
        <v>57</v>
      </c>
      <c r="AU104" s="11">
        <v>22</v>
      </c>
      <c r="AV104" s="16">
        <v>11</v>
      </c>
      <c r="AW104" s="11">
        <v>7</v>
      </c>
      <c r="AX104" s="11">
        <v>100</v>
      </c>
      <c r="AY104" s="16">
        <v>11</v>
      </c>
      <c r="AZ104" s="11">
        <v>5</v>
      </c>
      <c r="BA104" s="11">
        <v>67</v>
      </c>
      <c r="BB104" s="11">
        <v>20</v>
      </c>
      <c r="BC104" s="11">
        <v>12</v>
      </c>
      <c r="BD104" s="11">
        <v>100</v>
      </c>
      <c r="BF104" s="7">
        <v>72</v>
      </c>
      <c r="BG104" s="7" t="s">
        <v>74</v>
      </c>
      <c r="BH104" s="18"/>
      <c r="BI104" s="18">
        <f>AVERAGE(0.26,0.17)</f>
        <v>0.21500000000000002</v>
      </c>
    </row>
    <row r="105" spans="2:61" ht="13.8" x14ac:dyDescent="0.25">
      <c r="B105" s="7">
        <v>73</v>
      </c>
      <c r="C105" s="7" t="s">
        <v>75</v>
      </c>
      <c r="D105" s="8">
        <v>67416</v>
      </c>
      <c r="E105" s="8">
        <v>11682</v>
      </c>
      <c r="F105" s="8">
        <v>11136</v>
      </c>
      <c r="G105" s="8">
        <v>9881</v>
      </c>
      <c r="H105" s="8">
        <v>2708</v>
      </c>
      <c r="I105" s="8">
        <v>2469</v>
      </c>
      <c r="J105" s="8">
        <v>2194</v>
      </c>
      <c r="K105" s="8">
        <v>1793</v>
      </c>
      <c r="L105" s="8">
        <v>1735</v>
      </c>
      <c r="M105" s="8">
        <v>563.4</v>
      </c>
      <c r="N105" s="8">
        <v>463.4</v>
      </c>
      <c r="O105" s="8">
        <v>400.9</v>
      </c>
      <c r="P105" s="8">
        <v>237.9</v>
      </c>
      <c r="Q105" s="8">
        <v>226.4</v>
      </c>
      <c r="R105" s="8">
        <v>23.5</v>
      </c>
      <c r="S105" s="8">
        <v>21.6</v>
      </c>
      <c r="T105" s="8">
        <v>69.7</v>
      </c>
      <c r="U105" s="8">
        <v>42.2</v>
      </c>
      <c r="V105" s="8">
        <v>32.700000000000003</v>
      </c>
      <c r="W105" s="13"/>
      <c r="X105" s="9"/>
      <c r="Y105" s="9"/>
      <c r="Z105" s="9"/>
      <c r="AA105" s="9"/>
      <c r="AD105" s="7">
        <v>73</v>
      </c>
      <c r="AE105" s="7" t="s">
        <v>75</v>
      </c>
      <c r="AF105" s="11">
        <v>57532</v>
      </c>
      <c r="AG105" s="11">
        <v>56277</v>
      </c>
      <c r="AH105" s="11">
        <v>65223</v>
      </c>
      <c r="AI105" s="11">
        <v>8146.1</v>
      </c>
      <c r="AJ105" s="11">
        <v>8087.9</v>
      </c>
      <c r="AK105" s="11">
        <v>9343.1</v>
      </c>
      <c r="AL105" s="11">
        <v>9651.7999999999993</v>
      </c>
      <c r="AM105" s="11">
        <v>10895.2</v>
      </c>
      <c r="AN105" s="11">
        <v>1710</v>
      </c>
      <c r="AQ105" s="7">
        <v>73</v>
      </c>
      <c r="AR105" s="7" t="s">
        <v>75</v>
      </c>
      <c r="AS105" s="11">
        <v>100</v>
      </c>
      <c r="AT105" s="11">
        <v>57</v>
      </c>
      <c r="AU105" s="11">
        <v>22</v>
      </c>
      <c r="AV105" s="16">
        <v>11</v>
      </c>
      <c r="AW105" s="11">
        <v>7</v>
      </c>
      <c r="AX105" s="11">
        <v>100</v>
      </c>
      <c r="AY105" s="16">
        <v>11</v>
      </c>
      <c r="AZ105" s="11">
        <v>5</v>
      </c>
      <c r="BA105" s="11">
        <v>67</v>
      </c>
      <c r="BB105" s="11">
        <v>20</v>
      </c>
      <c r="BC105" s="11">
        <v>12</v>
      </c>
      <c r="BD105" s="11">
        <v>100</v>
      </c>
      <c r="BF105" s="7">
        <v>73</v>
      </c>
      <c r="BG105" s="7" t="s">
        <v>75</v>
      </c>
      <c r="BH105" s="18"/>
      <c r="BI105" s="18"/>
    </row>
    <row r="106" spans="2:61" ht="13.8" x14ac:dyDescent="0.25">
      <c r="B106" s="7">
        <v>74</v>
      </c>
      <c r="C106" s="7" t="s">
        <v>76</v>
      </c>
      <c r="D106" s="8">
        <v>69525</v>
      </c>
      <c r="E106" s="8">
        <v>12100</v>
      </c>
      <c r="F106" s="8">
        <v>11544</v>
      </c>
      <c r="G106" s="8">
        <v>10207</v>
      </c>
      <c r="H106" s="8">
        <v>2820</v>
      </c>
      <c r="I106" s="8">
        <v>2575</v>
      </c>
      <c r="J106" s="8">
        <v>2281</v>
      </c>
      <c r="K106" s="8">
        <v>1872</v>
      </c>
      <c r="L106" s="8">
        <v>1809</v>
      </c>
      <c r="M106" s="8">
        <v>594.1</v>
      </c>
      <c r="N106" s="8">
        <v>490.4</v>
      </c>
      <c r="O106" s="8">
        <v>423.6</v>
      </c>
      <c r="P106" s="8">
        <v>255.9</v>
      </c>
      <c r="Q106" s="8">
        <v>243.5</v>
      </c>
      <c r="R106" s="8">
        <v>33.6</v>
      </c>
      <c r="S106" s="8">
        <v>31.4</v>
      </c>
      <c r="T106" s="8">
        <v>75.599999999999994</v>
      </c>
      <c r="U106" s="8">
        <v>45.3</v>
      </c>
      <c r="V106" s="8">
        <v>36.799999999999997</v>
      </c>
      <c r="W106" s="13"/>
      <c r="X106" s="9"/>
      <c r="Y106" s="9"/>
      <c r="Z106" s="9"/>
      <c r="AA106" s="9"/>
      <c r="AD106" s="7">
        <v>74</v>
      </c>
      <c r="AE106" s="7" t="s">
        <v>76</v>
      </c>
      <c r="AF106" s="11">
        <v>59318.239999999998</v>
      </c>
      <c r="AG106" s="11">
        <v>57981.7</v>
      </c>
      <c r="AH106" s="11">
        <v>67244.3</v>
      </c>
      <c r="AI106" s="11">
        <v>8397.6</v>
      </c>
      <c r="AJ106" s="11">
        <v>8335.2000000000007</v>
      </c>
      <c r="AK106" s="11">
        <v>9672.35</v>
      </c>
      <c r="AL106" s="11">
        <v>9961.5</v>
      </c>
      <c r="AM106" s="11">
        <v>11285.9</v>
      </c>
      <c r="AN106" s="11">
        <v>1775.4</v>
      </c>
      <c r="AQ106" s="7">
        <v>74</v>
      </c>
      <c r="AR106" s="7" t="s">
        <v>76</v>
      </c>
      <c r="AS106" s="11">
        <v>100</v>
      </c>
      <c r="AT106" s="11">
        <v>58</v>
      </c>
      <c r="AU106" s="11">
        <v>22</v>
      </c>
      <c r="AV106" s="16">
        <v>11</v>
      </c>
      <c r="AW106" s="11">
        <v>8</v>
      </c>
      <c r="AX106" s="11">
        <v>100</v>
      </c>
      <c r="AY106" s="16">
        <v>11</v>
      </c>
      <c r="AZ106" s="11">
        <v>5</v>
      </c>
      <c r="BA106" s="11">
        <v>67</v>
      </c>
      <c r="BB106" s="11">
        <v>21</v>
      </c>
      <c r="BC106" s="11">
        <v>13</v>
      </c>
      <c r="BD106" s="11">
        <v>100</v>
      </c>
      <c r="BF106" s="7">
        <v>74</v>
      </c>
      <c r="BG106" s="7" t="s">
        <v>76</v>
      </c>
      <c r="BH106" s="18"/>
      <c r="BI106" s="18">
        <v>0.29799999999999999</v>
      </c>
    </row>
    <row r="107" spans="2:61" ht="13.8" x14ac:dyDescent="0.25">
      <c r="B107" s="7">
        <v>75</v>
      </c>
      <c r="C107" s="7" t="s">
        <v>77</v>
      </c>
      <c r="D107" s="8">
        <v>71676</v>
      </c>
      <c r="E107" s="8">
        <v>12527</v>
      </c>
      <c r="F107" s="8">
        <v>11959</v>
      </c>
      <c r="G107" s="8">
        <v>10535</v>
      </c>
      <c r="H107" s="8">
        <v>2932</v>
      </c>
      <c r="I107" s="8">
        <v>2682</v>
      </c>
      <c r="J107" s="8">
        <v>2367</v>
      </c>
      <c r="K107" s="8">
        <v>1949</v>
      </c>
      <c r="L107" s="8">
        <v>1883</v>
      </c>
      <c r="M107" s="8">
        <v>625.4</v>
      </c>
      <c r="N107" s="8">
        <v>518.70000000000005</v>
      </c>
      <c r="O107" s="8">
        <v>446.8</v>
      </c>
      <c r="P107" s="8">
        <v>273.89999999999998</v>
      </c>
      <c r="Q107" s="8">
        <v>260.5</v>
      </c>
      <c r="R107" s="8">
        <v>42.9</v>
      </c>
      <c r="S107" s="8">
        <v>40.5</v>
      </c>
      <c r="T107" s="8">
        <v>83</v>
      </c>
      <c r="U107" s="8">
        <v>45.6</v>
      </c>
      <c r="V107" s="8">
        <v>34.6</v>
      </c>
      <c r="W107" s="13"/>
      <c r="X107" s="9"/>
      <c r="Y107" s="9"/>
      <c r="Z107" s="9"/>
      <c r="AA107" s="9"/>
      <c r="AD107" s="7">
        <v>75</v>
      </c>
      <c r="AE107" s="7" t="s">
        <v>77</v>
      </c>
      <c r="AF107" s="11">
        <v>61140.3</v>
      </c>
      <c r="AG107" s="11">
        <v>59717.9</v>
      </c>
      <c r="AH107" s="11">
        <v>69310</v>
      </c>
      <c r="AI107" s="11">
        <v>8652.5</v>
      </c>
      <c r="AJ107" s="11">
        <v>8586.2000000000007</v>
      </c>
      <c r="AK107" s="11">
        <v>10010</v>
      </c>
      <c r="AL107" s="11">
        <v>10275.200000000001</v>
      </c>
      <c r="AM107" s="11">
        <v>11685.4</v>
      </c>
      <c r="AN107" s="11">
        <v>1842.5</v>
      </c>
      <c r="AQ107" s="7">
        <v>75</v>
      </c>
      <c r="AR107" s="7" t="s">
        <v>77</v>
      </c>
      <c r="AS107" s="11">
        <v>100</v>
      </c>
      <c r="AT107" s="11">
        <v>58</v>
      </c>
      <c r="AU107" s="11">
        <v>22</v>
      </c>
      <c r="AV107" s="16">
        <v>12</v>
      </c>
      <c r="AW107" s="11">
        <v>8</v>
      </c>
      <c r="AX107" s="11">
        <v>100</v>
      </c>
      <c r="AY107" s="16">
        <v>11</v>
      </c>
      <c r="AZ107" s="11">
        <v>5</v>
      </c>
      <c r="BA107" s="11">
        <v>66</v>
      </c>
      <c r="BB107" s="11">
        <v>22</v>
      </c>
      <c r="BC107" s="11">
        <v>13</v>
      </c>
      <c r="BD107" s="11">
        <v>100</v>
      </c>
      <c r="BF107" s="7">
        <v>75</v>
      </c>
      <c r="BG107" s="7" t="s">
        <v>77</v>
      </c>
      <c r="BH107" s="18"/>
      <c r="BI107" s="18"/>
    </row>
    <row r="108" spans="2:61" ht="13.8" x14ac:dyDescent="0.25">
      <c r="B108" s="7">
        <v>76</v>
      </c>
      <c r="C108" s="7" t="s">
        <v>78</v>
      </c>
      <c r="D108" s="8">
        <v>73871</v>
      </c>
      <c r="E108" s="8">
        <v>12968</v>
      </c>
      <c r="F108" s="8">
        <v>12385</v>
      </c>
      <c r="G108" s="8">
        <v>10871</v>
      </c>
      <c r="H108" s="8">
        <v>3049</v>
      </c>
      <c r="I108" s="8">
        <v>2792</v>
      </c>
      <c r="J108" s="8">
        <v>2457</v>
      </c>
      <c r="K108" s="8">
        <v>2031</v>
      </c>
      <c r="L108" s="8">
        <v>1960</v>
      </c>
      <c r="M108" s="8">
        <v>658.2</v>
      </c>
      <c r="N108" s="8">
        <v>549.1</v>
      </c>
      <c r="O108" s="8">
        <v>470.7</v>
      </c>
      <c r="P108" s="8">
        <v>293.10000000000002</v>
      </c>
      <c r="Q108" s="8">
        <v>278.5</v>
      </c>
      <c r="R108" s="8">
        <v>53.4</v>
      </c>
      <c r="S108" s="8">
        <v>50.7</v>
      </c>
      <c r="T108" s="8"/>
      <c r="U108" s="8">
        <v>58</v>
      </c>
      <c r="V108" s="8">
        <v>44.5</v>
      </c>
      <c r="W108" s="13"/>
      <c r="X108" s="9"/>
      <c r="Y108" s="9"/>
      <c r="Z108" s="9"/>
      <c r="AA108" s="9"/>
      <c r="AD108" s="7">
        <v>76</v>
      </c>
      <c r="AE108" s="7" t="s">
        <v>78</v>
      </c>
      <c r="AF108" s="11">
        <v>63000.5</v>
      </c>
      <c r="AG108" s="11">
        <v>61486.7</v>
      </c>
      <c r="AH108" s="11">
        <v>71413</v>
      </c>
      <c r="AI108" s="11">
        <v>8911.7000000000007</v>
      </c>
      <c r="AJ108" s="11">
        <v>8841</v>
      </c>
      <c r="AK108" s="11">
        <v>10355.299999999999</v>
      </c>
      <c r="AL108" s="11">
        <v>10598.5</v>
      </c>
      <c r="AM108" s="11">
        <v>12095.3</v>
      </c>
      <c r="AN108" s="11">
        <v>1910.2</v>
      </c>
      <c r="AQ108" s="7">
        <v>76</v>
      </c>
      <c r="AR108" s="7" t="s">
        <v>78</v>
      </c>
      <c r="AS108" s="11">
        <v>100</v>
      </c>
      <c r="AT108" s="11">
        <v>58</v>
      </c>
      <c r="AU108" s="11">
        <v>23</v>
      </c>
      <c r="AV108" s="16">
        <v>12</v>
      </c>
      <c r="AW108" s="11">
        <v>8</v>
      </c>
      <c r="AX108" s="11">
        <v>100</v>
      </c>
      <c r="AY108" s="16">
        <v>11</v>
      </c>
      <c r="AZ108" s="11">
        <v>5</v>
      </c>
      <c r="BA108" s="11">
        <v>67</v>
      </c>
      <c r="BB108" s="11">
        <v>22</v>
      </c>
      <c r="BC108" s="11">
        <v>13</v>
      </c>
      <c r="BD108" s="11">
        <v>100</v>
      </c>
      <c r="BF108" s="7">
        <v>76</v>
      </c>
      <c r="BG108" s="7" t="s">
        <v>78</v>
      </c>
      <c r="BH108" s="18"/>
      <c r="BI108" s="18">
        <v>0.34799999999999998</v>
      </c>
    </row>
    <row r="109" spans="2:61" ht="13.8" x14ac:dyDescent="0.25">
      <c r="B109" s="7">
        <v>77</v>
      </c>
      <c r="C109" s="7" t="s">
        <v>79</v>
      </c>
      <c r="D109" s="8">
        <v>76111</v>
      </c>
      <c r="E109" s="8">
        <v>13419</v>
      </c>
      <c r="F109" s="8">
        <v>12824</v>
      </c>
      <c r="G109" s="8">
        <v>11215</v>
      </c>
      <c r="H109" s="8">
        <v>3174</v>
      </c>
      <c r="I109" s="8">
        <v>2909</v>
      </c>
      <c r="J109" s="8">
        <v>2551</v>
      </c>
      <c r="K109" s="8">
        <v>2116</v>
      </c>
      <c r="L109" s="8">
        <v>2040</v>
      </c>
      <c r="M109" s="8">
        <v>691.1</v>
      </c>
      <c r="N109" s="8">
        <v>577.79999999999995</v>
      </c>
      <c r="O109" s="8">
        <v>495.8</v>
      </c>
      <c r="P109" s="8">
        <v>311.89999999999998</v>
      </c>
      <c r="Q109" s="8">
        <v>296.3</v>
      </c>
      <c r="R109" s="8">
        <v>63.8</v>
      </c>
      <c r="S109" s="8">
        <v>60.8</v>
      </c>
      <c r="T109" s="8">
        <v>95.2</v>
      </c>
      <c r="U109" s="8">
        <v>63</v>
      </c>
      <c r="V109" s="8">
        <v>48</v>
      </c>
      <c r="W109" s="13"/>
      <c r="X109" s="9"/>
      <c r="Y109" s="9"/>
      <c r="Z109" s="9"/>
      <c r="AA109" s="9"/>
      <c r="AD109" s="7">
        <v>77</v>
      </c>
      <c r="AE109" s="7" t="s">
        <v>79</v>
      </c>
      <c r="AF109" s="11">
        <v>64895.6</v>
      </c>
      <c r="AG109" s="11">
        <v>63286.7</v>
      </c>
      <c r="AH109" s="11">
        <v>73560.800000000003</v>
      </c>
      <c r="AI109" s="11">
        <v>9175.1</v>
      </c>
      <c r="AJ109" s="11">
        <v>9099.5</v>
      </c>
      <c r="AK109" s="11">
        <v>10708.3</v>
      </c>
      <c r="AL109" s="11">
        <v>10920.3</v>
      </c>
      <c r="AM109" s="11">
        <v>12512.6</v>
      </c>
      <c r="AN109" s="11">
        <v>1979.9</v>
      </c>
      <c r="AQ109" s="7">
        <v>77</v>
      </c>
      <c r="AR109" s="7" t="s">
        <v>79</v>
      </c>
      <c r="AS109" s="11">
        <v>100</v>
      </c>
      <c r="AT109" s="11">
        <v>58</v>
      </c>
      <c r="AU109" s="11">
        <v>23</v>
      </c>
      <c r="AV109" s="16">
        <v>12</v>
      </c>
      <c r="AW109" s="11">
        <v>8</v>
      </c>
      <c r="AX109" s="11">
        <v>100</v>
      </c>
      <c r="AY109" s="16">
        <v>11</v>
      </c>
      <c r="AZ109" s="11">
        <v>5</v>
      </c>
      <c r="BA109" s="11">
        <v>66</v>
      </c>
      <c r="BB109" s="11">
        <v>22</v>
      </c>
      <c r="BC109" s="11">
        <v>13</v>
      </c>
      <c r="BD109" s="11">
        <v>100</v>
      </c>
      <c r="BF109" s="7">
        <v>77</v>
      </c>
      <c r="BG109" s="7" t="s">
        <v>79</v>
      </c>
      <c r="BH109" s="18"/>
      <c r="BI109" s="18"/>
    </row>
    <row r="110" spans="2:61" ht="13.8" x14ac:dyDescent="0.25">
      <c r="B110" s="7">
        <v>78</v>
      </c>
      <c r="C110" s="7" t="s">
        <v>80</v>
      </c>
      <c r="D110" s="8">
        <v>78395</v>
      </c>
      <c r="E110" s="8">
        <v>13880</v>
      </c>
      <c r="F110" s="8">
        <v>13273</v>
      </c>
      <c r="G110" s="8">
        <v>11564</v>
      </c>
      <c r="H110" s="8">
        <v>3296</v>
      </c>
      <c r="I110" s="8">
        <v>3027</v>
      </c>
      <c r="J110" s="8">
        <v>2645</v>
      </c>
      <c r="K110" s="8">
        <v>2202</v>
      </c>
      <c r="L110" s="8">
        <v>2122</v>
      </c>
      <c r="M110" s="8">
        <v>725.4</v>
      </c>
      <c r="N110" s="8">
        <v>609.1</v>
      </c>
      <c r="O110" s="8">
        <v>519.4</v>
      </c>
      <c r="P110" s="8">
        <v>331.6</v>
      </c>
      <c r="Q110" s="8">
        <v>314.60000000000002</v>
      </c>
      <c r="R110" s="8">
        <v>74.5</v>
      </c>
      <c r="S110" s="8">
        <v>71.2</v>
      </c>
      <c r="T110" s="8">
        <v>101.7</v>
      </c>
      <c r="U110" s="8">
        <v>65.3</v>
      </c>
      <c r="V110" s="8">
        <v>51.7</v>
      </c>
      <c r="W110" s="13"/>
      <c r="X110" s="9"/>
      <c r="Y110" s="9"/>
      <c r="Z110" s="9"/>
      <c r="AA110" s="9"/>
      <c r="AD110" s="7">
        <v>78</v>
      </c>
      <c r="AE110" s="7" t="s">
        <v>80</v>
      </c>
      <c r="AF110" s="11">
        <v>66832</v>
      </c>
      <c r="AG110" s="11">
        <v>65112</v>
      </c>
      <c r="AH110" s="11">
        <v>75748</v>
      </c>
      <c r="AI110" s="11">
        <v>9442.2999999999993</v>
      </c>
      <c r="AJ110" s="11">
        <v>9361.7999999999993</v>
      </c>
      <c r="AK110" s="11">
        <v>11070.7</v>
      </c>
      <c r="AL110" s="11">
        <v>11250.5</v>
      </c>
      <c r="AM110" s="11">
        <v>12942</v>
      </c>
      <c r="AN110" s="11">
        <v>2050.5</v>
      </c>
      <c r="AQ110" s="7">
        <v>78</v>
      </c>
      <c r="AR110" s="7" t="s">
        <v>80</v>
      </c>
      <c r="AS110" s="11">
        <v>100</v>
      </c>
      <c r="AT110" s="11">
        <v>58</v>
      </c>
      <c r="AU110" s="11">
        <v>23</v>
      </c>
      <c r="AV110" s="16">
        <v>12</v>
      </c>
      <c r="AW110" s="11">
        <v>8</v>
      </c>
      <c r="AX110" s="11">
        <v>100</v>
      </c>
      <c r="AY110" s="16">
        <v>11</v>
      </c>
      <c r="AZ110" s="11">
        <v>5</v>
      </c>
      <c r="BA110" s="11">
        <v>67</v>
      </c>
      <c r="BB110" s="11">
        <v>23</v>
      </c>
      <c r="BC110" s="11">
        <v>13</v>
      </c>
      <c r="BD110" s="11">
        <v>100</v>
      </c>
      <c r="BF110" s="7">
        <v>78</v>
      </c>
      <c r="BG110" s="7" t="s">
        <v>80</v>
      </c>
      <c r="BH110" s="18">
        <v>0.94199999999999995</v>
      </c>
      <c r="BI110" s="18">
        <f>AVERAGE(0.348,0.32)</f>
        <v>0.33399999999999996</v>
      </c>
    </row>
    <row r="111" spans="2:61" ht="13.8" x14ac:dyDescent="0.25">
      <c r="B111" s="7">
        <v>79</v>
      </c>
      <c r="C111" s="7" t="s">
        <v>81</v>
      </c>
      <c r="D111" s="8">
        <v>80725</v>
      </c>
      <c r="E111" s="8">
        <v>14353</v>
      </c>
      <c r="F111" s="8">
        <v>13734</v>
      </c>
      <c r="G111" s="8">
        <v>11919</v>
      </c>
      <c r="H111" s="8">
        <v>3425</v>
      </c>
      <c r="I111" s="8">
        <v>3148</v>
      </c>
      <c r="J111" s="8">
        <v>2743</v>
      </c>
      <c r="K111" s="8">
        <v>2291</v>
      </c>
      <c r="L111" s="8">
        <v>2206</v>
      </c>
      <c r="M111" s="8">
        <v>762.1</v>
      </c>
      <c r="N111" s="8">
        <v>642.70000000000005</v>
      </c>
      <c r="O111" s="8">
        <v>546.29999999999995</v>
      </c>
      <c r="P111" s="8">
        <v>353.2</v>
      </c>
      <c r="Q111" s="8">
        <v>335.1</v>
      </c>
      <c r="R111" s="8">
        <v>87.6</v>
      </c>
      <c r="S111" s="8">
        <v>84</v>
      </c>
      <c r="T111" s="8">
        <v>107.2</v>
      </c>
      <c r="U111" s="8">
        <v>74.2</v>
      </c>
      <c r="V111" s="8">
        <v>57.2</v>
      </c>
      <c r="W111" s="13"/>
      <c r="X111" s="9"/>
      <c r="Y111" s="9"/>
      <c r="Z111" s="9"/>
      <c r="AA111" s="9"/>
      <c r="AD111" s="7">
        <v>79</v>
      </c>
      <c r="AE111" s="7" t="s">
        <v>81</v>
      </c>
      <c r="AF111" s="11">
        <v>68803.7</v>
      </c>
      <c r="AG111" s="11">
        <v>66989.5</v>
      </c>
      <c r="AH111" s="11">
        <v>77984</v>
      </c>
      <c r="AI111" s="11">
        <v>9713.2999999999993</v>
      </c>
      <c r="AJ111" s="11">
        <v>9628</v>
      </c>
      <c r="AK111" s="11">
        <v>11442.3</v>
      </c>
      <c r="AL111" s="11">
        <v>11584.7</v>
      </c>
      <c r="AM111" s="11">
        <v>13381.7</v>
      </c>
      <c r="AN111" s="11">
        <v>2122.9</v>
      </c>
      <c r="AQ111" s="7">
        <v>79</v>
      </c>
      <c r="AR111" s="7" t="s">
        <v>81</v>
      </c>
      <c r="AS111" s="11">
        <v>100</v>
      </c>
      <c r="AT111" s="11">
        <v>59</v>
      </c>
      <c r="AU111" s="11">
        <v>23</v>
      </c>
      <c r="AV111" s="16">
        <v>12</v>
      </c>
      <c r="AW111" s="11">
        <v>8</v>
      </c>
      <c r="AX111" s="11">
        <v>100</v>
      </c>
      <c r="AY111" s="16">
        <v>11</v>
      </c>
      <c r="AZ111" s="11">
        <v>5</v>
      </c>
      <c r="BA111" s="11">
        <v>67</v>
      </c>
      <c r="BB111" s="11">
        <v>23</v>
      </c>
      <c r="BC111" s="11">
        <v>13</v>
      </c>
      <c r="BD111" s="11">
        <v>100</v>
      </c>
      <c r="BF111" s="7">
        <v>79</v>
      </c>
      <c r="BG111" s="7" t="s">
        <v>81</v>
      </c>
      <c r="BH111" s="18"/>
      <c r="BI111" s="18">
        <f>AVERAGE(0.365,0.43)</f>
        <v>0.39749999999999996</v>
      </c>
    </row>
    <row r="112" spans="2:61" ht="13.8" x14ac:dyDescent="0.25">
      <c r="B112" s="7">
        <v>80</v>
      </c>
      <c r="C112" s="7" t="s">
        <v>82</v>
      </c>
      <c r="D112" s="8">
        <v>83102</v>
      </c>
      <c r="E112" s="8">
        <v>14839</v>
      </c>
      <c r="F112" s="8">
        <v>14209</v>
      </c>
      <c r="G112" s="8">
        <v>12284</v>
      </c>
      <c r="H112" s="8">
        <v>3562</v>
      </c>
      <c r="I112" s="8">
        <v>3279</v>
      </c>
      <c r="J112" s="8">
        <v>2847</v>
      </c>
      <c r="K112" s="8">
        <v>2385</v>
      </c>
      <c r="L112" s="8">
        <v>2295</v>
      </c>
      <c r="M112" s="8">
        <v>802.2</v>
      </c>
      <c r="N112" s="8">
        <v>680.2</v>
      </c>
      <c r="O112" s="8">
        <v>576.6</v>
      </c>
      <c r="P112" s="8">
        <v>378.2</v>
      </c>
      <c r="Q112" s="8">
        <v>358.8</v>
      </c>
      <c r="R112" s="8">
        <v>104</v>
      </c>
      <c r="S112" s="8">
        <v>99.9</v>
      </c>
      <c r="T112" s="8">
        <v>127</v>
      </c>
      <c r="U112" s="8">
        <v>83.1</v>
      </c>
      <c r="V112" s="8">
        <v>64.5</v>
      </c>
      <c r="W112" s="8">
        <v>9.6</v>
      </c>
      <c r="X112" s="8">
        <v>7.8</v>
      </c>
      <c r="Y112" s="13"/>
      <c r="Z112" s="9"/>
      <c r="AA112" s="9"/>
      <c r="AD112" s="7">
        <v>80</v>
      </c>
      <c r="AE112" s="7" t="s">
        <v>82</v>
      </c>
      <c r="AF112" s="11">
        <v>70819</v>
      </c>
      <c r="AG112" s="11">
        <v>68895</v>
      </c>
      <c r="AH112" s="11">
        <v>80253</v>
      </c>
      <c r="AI112" s="11">
        <v>9988.7999999999993</v>
      </c>
      <c r="AJ112" s="11">
        <v>9897.6</v>
      </c>
      <c r="AK112" s="11">
        <v>11822.6</v>
      </c>
      <c r="AL112" s="11">
        <v>11924.1</v>
      </c>
      <c r="AM112" s="11">
        <v>13830.1</v>
      </c>
      <c r="AN112" s="11">
        <v>2195.3000000000002</v>
      </c>
      <c r="AQ112" s="7">
        <v>80</v>
      </c>
      <c r="AR112" s="7" t="s">
        <v>82</v>
      </c>
      <c r="AS112" s="11">
        <v>100</v>
      </c>
      <c r="AT112" s="11">
        <v>59</v>
      </c>
      <c r="AU112" s="11">
        <v>23</v>
      </c>
      <c r="AV112" s="16">
        <v>12</v>
      </c>
      <c r="AW112" s="11">
        <v>8</v>
      </c>
      <c r="AX112" s="11">
        <v>100</v>
      </c>
      <c r="AY112" s="16">
        <v>11</v>
      </c>
      <c r="AZ112" s="11">
        <v>5</v>
      </c>
      <c r="BA112" s="11">
        <v>67</v>
      </c>
      <c r="BB112" s="11">
        <v>24</v>
      </c>
      <c r="BC112" s="11">
        <v>14</v>
      </c>
      <c r="BD112" s="11">
        <v>100</v>
      </c>
      <c r="BF112" s="7">
        <v>80</v>
      </c>
      <c r="BG112" s="7" t="s">
        <v>82</v>
      </c>
      <c r="BH112" s="18">
        <f>AVERAGE(0.952,0.946)</f>
        <v>0.94899999999999995</v>
      </c>
      <c r="BI112" s="18">
        <f>AVERAGE(0.41,0.34,0.41,0.4,0.371,0.24,0.39)</f>
        <v>0.36585714285714294</v>
      </c>
    </row>
    <row r="113" spans="2:61" ht="13.8" x14ac:dyDescent="0.25">
      <c r="B113" s="7">
        <v>81</v>
      </c>
      <c r="C113" s="7" t="s">
        <v>83</v>
      </c>
      <c r="D113" s="8">
        <v>85530</v>
      </c>
      <c r="E113" s="8">
        <v>15347</v>
      </c>
      <c r="F113" s="8">
        <v>14698</v>
      </c>
      <c r="G113" s="8">
        <v>12658</v>
      </c>
      <c r="H113" s="8">
        <v>3704</v>
      </c>
      <c r="I113" s="8">
        <v>3416</v>
      </c>
      <c r="J113" s="8">
        <v>2957</v>
      </c>
      <c r="K113" s="8">
        <v>2485</v>
      </c>
      <c r="L113" s="8">
        <v>2389</v>
      </c>
      <c r="M113" s="8">
        <v>846.2</v>
      </c>
      <c r="N113" s="8">
        <v>720.5</v>
      </c>
      <c r="O113" s="8">
        <v>609.5</v>
      </c>
      <c r="P113" s="8">
        <v>405.7</v>
      </c>
      <c r="Q113" s="8">
        <v>385</v>
      </c>
      <c r="R113" s="8">
        <v>122.2</v>
      </c>
      <c r="S113" s="8">
        <v>117.8</v>
      </c>
      <c r="T113" s="8">
        <v>136</v>
      </c>
      <c r="U113" s="8">
        <v>94.6</v>
      </c>
      <c r="V113" s="8">
        <v>73.5</v>
      </c>
      <c r="W113" s="8">
        <v>14.7</v>
      </c>
      <c r="X113" s="8">
        <v>12.5</v>
      </c>
      <c r="Y113" s="13"/>
      <c r="Z113" s="9"/>
      <c r="AA113" s="9"/>
      <c r="AD113" s="7">
        <v>81</v>
      </c>
      <c r="AE113" s="7" t="s">
        <v>83</v>
      </c>
      <c r="AF113" s="11">
        <v>72871.5</v>
      </c>
      <c r="AG113" s="11">
        <v>70831.899999999994</v>
      </c>
      <c r="AH113" s="11">
        <v>82576</v>
      </c>
      <c r="AI113" s="11">
        <v>10268.5</v>
      </c>
      <c r="AJ113" s="11">
        <v>10172.799999999999</v>
      </c>
      <c r="AK113" s="11">
        <v>12213.3</v>
      </c>
      <c r="AL113" s="11">
        <v>12271.5</v>
      </c>
      <c r="AM113" s="11">
        <v>14291.5</v>
      </c>
      <c r="AN113" s="11">
        <v>2270.6</v>
      </c>
      <c r="AQ113" s="7">
        <v>81</v>
      </c>
      <c r="AR113" s="7" t="s">
        <v>83</v>
      </c>
      <c r="AS113" s="11">
        <v>100</v>
      </c>
      <c r="AT113" s="11">
        <v>60</v>
      </c>
      <c r="AU113" s="11">
        <v>23</v>
      </c>
      <c r="AV113" s="16">
        <v>12</v>
      </c>
      <c r="AW113" s="11">
        <v>8</v>
      </c>
      <c r="AX113" s="11">
        <v>100</v>
      </c>
      <c r="AY113" s="16">
        <v>11</v>
      </c>
      <c r="AZ113" s="11">
        <v>6</v>
      </c>
      <c r="BA113" s="11">
        <v>67</v>
      </c>
      <c r="BB113" s="11">
        <v>25</v>
      </c>
      <c r="BC113" s="11">
        <v>14</v>
      </c>
      <c r="BD113" s="11">
        <v>100</v>
      </c>
      <c r="BF113" s="7">
        <v>81</v>
      </c>
      <c r="BG113" s="7" t="s">
        <v>83</v>
      </c>
      <c r="BH113" s="18"/>
      <c r="BI113" s="18">
        <f>AVERAGE(0.32,0.5,0.41,0.48)</f>
        <v>0.42749999999999999</v>
      </c>
    </row>
    <row r="114" spans="2:61" ht="13.8" x14ac:dyDescent="0.25">
      <c r="B114" s="7">
        <v>82</v>
      </c>
      <c r="C114" s="7" t="s">
        <v>84</v>
      </c>
      <c r="D114" s="8">
        <v>88005</v>
      </c>
      <c r="E114" s="8">
        <v>15861</v>
      </c>
      <c r="F114" s="8">
        <v>15200</v>
      </c>
      <c r="G114" s="8">
        <v>13035</v>
      </c>
      <c r="H114" s="8">
        <v>3851</v>
      </c>
      <c r="I114" s="8">
        <v>3554</v>
      </c>
      <c r="J114" s="8">
        <v>3066</v>
      </c>
      <c r="K114" s="8">
        <v>2586</v>
      </c>
      <c r="L114" s="8">
        <v>2484</v>
      </c>
      <c r="M114" s="8">
        <v>891.8</v>
      </c>
      <c r="N114" s="8">
        <v>761.9</v>
      </c>
      <c r="O114" s="8">
        <v>643.5</v>
      </c>
      <c r="P114" s="8">
        <v>434.3</v>
      </c>
      <c r="Q114" s="8">
        <v>412.2</v>
      </c>
      <c r="R114" s="8">
        <v>141.69999999999999</v>
      </c>
      <c r="S114" s="8">
        <v>136.9</v>
      </c>
      <c r="T114" s="8">
        <v>147</v>
      </c>
      <c r="U114" s="8">
        <v>106.4</v>
      </c>
      <c r="V114" s="8">
        <v>83.3</v>
      </c>
      <c r="W114" s="8">
        <v>20.7</v>
      </c>
      <c r="X114" s="8">
        <v>18.100000000000001</v>
      </c>
      <c r="Y114" s="13"/>
      <c r="Z114" s="9"/>
      <c r="AA114" s="9"/>
      <c r="AD114" s="7">
        <v>82</v>
      </c>
      <c r="AE114" s="11" t="s">
        <v>84</v>
      </c>
      <c r="AF114" s="11">
        <v>74969.399999999994</v>
      </c>
      <c r="AG114" s="11">
        <v>72804.2</v>
      </c>
      <c r="AH114" s="11">
        <v>84936</v>
      </c>
      <c r="AI114" s="11">
        <v>10551.5</v>
      </c>
      <c r="AJ114" s="11">
        <v>10449.5</v>
      </c>
      <c r="AK114" s="11">
        <v>12613.7</v>
      </c>
      <c r="AL114" s="11">
        <v>12622.6</v>
      </c>
      <c r="AM114" s="11">
        <v>14764.4</v>
      </c>
      <c r="AN114" s="11">
        <v>2345.5</v>
      </c>
      <c r="AQ114" s="7">
        <v>82</v>
      </c>
      <c r="AR114" s="11" t="s">
        <v>84</v>
      </c>
      <c r="AS114" s="11">
        <v>100</v>
      </c>
      <c r="AT114" s="11">
        <v>60</v>
      </c>
      <c r="AU114" s="11">
        <v>23</v>
      </c>
      <c r="AV114" s="16">
        <v>12</v>
      </c>
      <c r="AW114" s="11">
        <v>8</v>
      </c>
      <c r="AX114" s="11">
        <v>100</v>
      </c>
      <c r="AY114" s="16">
        <v>11</v>
      </c>
      <c r="AZ114" s="11">
        <v>6</v>
      </c>
      <c r="BA114" s="11">
        <v>66</v>
      </c>
      <c r="BB114" s="11">
        <v>25</v>
      </c>
      <c r="BC114" s="11">
        <v>14</v>
      </c>
      <c r="BD114" s="11">
        <v>100</v>
      </c>
      <c r="BF114" s="7">
        <v>82</v>
      </c>
      <c r="BG114" s="11" t="s">
        <v>84</v>
      </c>
      <c r="BH114" s="18">
        <v>0.96</v>
      </c>
      <c r="BI114" s="18">
        <f>AVERAGE(0.39,0.398)</f>
        <v>0.39400000000000002</v>
      </c>
    </row>
    <row r="115" spans="2:61" ht="13.8" x14ac:dyDescent="0.25">
      <c r="B115" s="7">
        <v>83</v>
      </c>
      <c r="C115" s="7" t="s">
        <v>85</v>
      </c>
      <c r="D115" s="8">
        <v>90524</v>
      </c>
      <c r="E115" s="8">
        <v>16388</v>
      </c>
      <c r="F115" s="8">
        <v>15711</v>
      </c>
      <c r="G115" s="8">
        <v>13419</v>
      </c>
      <c r="H115" s="8">
        <v>3999</v>
      </c>
      <c r="I115" s="8">
        <v>3696</v>
      </c>
      <c r="J115" s="8">
        <v>3177</v>
      </c>
      <c r="K115" s="8">
        <v>2688</v>
      </c>
      <c r="L115" s="8">
        <v>2580</v>
      </c>
      <c r="M115" s="8">
        <v>939</v>
      </c>
      <c r="N115" s="8">
        <v>805.2</v>
      </c>
      <c r="O115" s="8">
        <v>678.8</v>
      </c>
      <c r="P115" s="8">
        <v>464</v>
      </c>
      <c r="Q115" s="8">
        <v>440.1</v>
      </c>
      <c r="R115" s="8">
        <v>162.30000000000001</v>
      </c>
      <c r="S115" s="8">
        <v>157</v>
      </c>
      <c r="T115" s="8">
        <v>159.30000000000001</v>
      </c>
      <c r="U115" s="8">
        <v>119</v>
      </c>
      <c r="V115" s="8">
        <v>92.6</v>
      </c>
      <c r="W115" s="8">
        <v>26.9</v>
      </c>
      <c r="X115" s="8">
        <v>23.8</v>
      </c>
      <c r="Y115" s="13"/>
      <c r="Z115" s="9"/>
      <c r="AA115" s="9"/>
      <c r="AD115" s="7">
        <v>83</v>
      </c>
      <c r="AE115" s="11" t="s">
        <v>85</v>
      </c>
      <c r="AF115" s="11">
        <v>77107.899999999994</v>
      </c>
      <c r="AG115" s="11">
        <v>74814.8</v>
      </c>
      <c r="AH115" s="11">
        <v>87343</v>
      </c>
      <c r="AI115" s="11">
        <v>10838.8</v>
      </c>
      <c r="AJ115" s="11">
        <v>10730.91</v>
      </c>
      <c r="AK115" s="11">
        <v>13023.5</v>
      </c>
      <c r="AL115" s="11">
        <v>12979.9</v>
      </c>
      <c r="AM115" s="11">
        <v>15247.7</v>
      </c>
      <c r="AN115" s="11">
        <v>2422.6</v>
      </c>
      <c r="AQ115" s="7">
        <v>83</v>
      </c>
      <c r="AR115" s="11" t="s">
        <v>85</v>
      </c>
      <c r="AS115" s="11">
        <v>100</v>
      </c>
      <c r="AT115" s="11">
        <v>60</v>
      </c>
      <c r="AU115" s="11">
        <v>23</v>
      </c>
      <c r="AV115" s="16">
        <v>12</v>
      </c>
      <c r="AW115" s="11">
        <v>9</v>
      </c>
      <c r="AX115" s="11">
        <v>100</v>
      </c>
      <c r="AY115" s="16">
        <v>11</v>
      </c>
      <c r="AZ115" s="11">
        <v>6</v>
      </c>
      <c r="BA115" s="11">
        <v>67</v>
      </c>
      <c r="BB115" s="11">
        <v>25</v>
      </c>
      <c r="BC115" s="11">
        <v>14</v>
      </c>
      <c r="BD115" s="11">
        <v>100</v>
      </c>
      <c r="BF115" s="7">
        <v>83</v>
      </c>
      <c r="BG115" s="11" t="s">
        <v>85</v>
      </c>
      <c r="BH115" s="18">
        <f>AVERAGE(0.96,0.934,0.976)</f>
        <v>0.95666666666666667</v>
      </c>
      <c r="BI115" s="18">
        <f>AVERAGE(0.38,0.38,0.4,0.402,0.51)</f>
        <v>0.41439999999999999</v>
      </c>
    </row>
    <row r="116" spans="2:61" ht="13.8" x14ac:dyDescent="0.25">
      <c r="B116" s="7">
        <v>84</v>
      </c>
      <c r="C116" s="7" t="s">
        <v>86</v>
      </c>
      <c r="D116" s="8">
        <v>93105</v>
      </c>
      <c r="E116" s="8">
        <v>16939</v>
      </c>
      <c r="F116" s="8">
        <v>16244</v>
      </c>
      <c r="G116" s="8">
        <v>13814</v>
      </c>
      <c r="H116" s="8">
        <v>4149</v>
      </c>
      <c r="I116" s="8">
        <v>3854</v>
      </c>
      <c r="J116" s="8">
        <v>3302</v>
      </c>
      <c r="K116" s="8">
        <v>2798</v>
      </c>
      <c r="L116" s="8">
        <v>2683</v>
      </c>
      <c r="M116" s="8">
        <v>995</v>
      </c>
      <c r="N116" s="8">
        <v>851</v>
      </c>
      <c r="O116" s="8">
        <v>705</v>
      </c>
      <c r="P116" s="8">
        <v>500</v>
      </c>
      <c r="Q116" s="8">
        <v>473</v>
      </c>
      <c r="R116" s="8">
        <v>184</v>
      </c>
      <c r="S116" s="8">
        <v>184</v>
      </c>
      <c r="T116" s="8">
        <v>177</v>
      </c>
      <c r="U116" s="8">
        <v>132</v>
      </c>
      <c r="V116" s="8">
        <v>104</v>
      </c>
      <c r="W116" s="8">
        <v>31</v>
      </c>
      <c r="X116" s="8">
        <v>31</v>
      </c>
      <c r="Y116" s="13"/>
      <c r="Z116" s="9"/>
      <c r="AA116" s="9"/>
      <c r="AD116" s="7">
        <v>84</v>
      </c>
      <c r="AE116" s="11" t="s">
        <v>86</v>
      </c>
      <c r="AF116" s="11">
        <v>79290</v>
      </c>
      <c r="AG116" s="11">
        <v>76862</v>
      </c>
      <c r="AH116" s="11">
        <v>89800</v>
      </c>
      <c r="AI116" s="11">
        <v>11130.8</v>
      </c>
      <c r="AJ116" s="11">
        <v>11015.8</v>
      </c>
      <c r="AK116" s="11">
        <v>13447</v>
      </c>
      <c r="AL116" s="11">
        <v>13340.4</v>
      </c>
      <c r="AM116" s="11">
        <v>15744</v>
      </c>
      <c r="AN116" s="11"/>
      <c r="AQ116" s="7">
        <v>84</v>
      </c>
      <c r="AR116" s="11" t="s">
        <v>86</v>
      </c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F116" s="7">
        <v>84</v>
      </c>
      <c r="BG116" s="11" t="s">
        <v>86</v>
      </c>
      <c r="BH116" s="18">
        <v>0.94399999999999995</v>
      </c>
      <c r="BI116" s="18"/>
    </row>
    <row r="117" spans="2:61" ht="13.8" x14ac:dyDescent="0.25">
      <c r="B117" s="7">
        <v>85</v>
      </c>
      <c r="C117" s="7" t="s">
        <v>87</v>
      </c>
      <c r="D117" s="8">
        <v>95730</v>
      </c>
      <c r="E117" s="8">
        <v>17493</v>
      </c>
      <c r="F117" s="8">
        <v>16785</v>
      </c>
      <c r="G117" s="8">
        <v>14214</v>
      </c>
      <c r="H117" s="8">
        <v>4317</v>
      </c>
      <c r="I117" s="8">
        <v>4008</v>
      </c>
      <c r="J117" s="8">
        <v>3426</v>
      </c>
      <c r="K117" s="8">
        <v>2909</v>
      </c>
      <c r="L117" s="8">
        <v>2787</v>
      </c>
      <c r="M117" s="8">
        <v>1042</v>
      </c>
      <c r="N117" s="8">
        <v>886</v>
      </c>
      <c r="O117" s="8">
        <v>740</v>
      </c>
      <c r="P117" s="8">
        <v>533</v>
      </c>
      <c r="Q117" s="8">
        <v>507</v>
      </c>
      <c r="R117" s="8">
        <v>210</v>
      </c>
      <c r="S117" s="8">
        <v>210</v>
      </c>
      <c r="T117" s="8">
        <v>195</v>
      </c>
      <c r="U117" s="8">
        <v>148</v>
      </c>
      <c r="V117" s="8">
        <v>115</v>
      </c>
      <c r="W117" s="8">
        <v>40</v>
      </c>
      <c r="X117" s="8">
        <v>40</v>
      </c>
      <c r="Y117" s="13"/>
      <c r="Z117" s="9"/>
      <c r="AA117" s="9"/>
      <c r="AD117" s="7">
        <v>85</v>
      </c>
      <c r="AE117" s="11" t="s">
        <v>87</v>
      </c>
      <c r="AF117" s="11">
        <v>81520</v>
      </c>
      <c r="AG117" s="11">
        <v>78950</v>
      </c>
      <c r="AH117" s="11">
        <v>92300</v>
      </c>
      <c r="AI117" s="11">
        <v>11426.8</v>
      </c>
      <c r="AJ117" s="11">
        <v>11304.8</v>
      </c>
      <c r="AK117" s="11">
        <v>13876</v>
      </c>
      <c r="AL117" s="11"/>
      <c r="AM117" s="11">
        <v>16251</v>
      </c>
      <c r="AN117" s="11"/>
      <c r="AQ117" s="7">
        <v>85</v>
      </c>
      <c r="AR117" s="11" t="s">
        <v>87</v>
      </c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F117" s="7">
        <v>85</v>
      </c>
      <c r="BG117" s="11" t="s">
        <v>87</v>
      </c>
      <c r="BH117" s="18"/>
      <c r="BI117" s="18"/>
    </row>
    <row r="118" spans="2:61" ht="13.8" x14ac:dyDescent="0.25">
      <c r="B118" s="7">
        <v>86</v>
      </c>
      <c r="C118" s="7" t="s">
        <v>88</v>
      </c>
      <c r="D118" s="8">
        <v>98404</v>
      </c>
      <c r="E118" s="8">
        <v>18049</v>
      </c>
      <c r="F118" s="8">
        <v>17337</v>
      </c>
      <c r="G118" s="8">
        <v>14619</v>
      </c>
      <c r="H118" s="8">
        <v>4482</v>
      </c>
      <c r="I118" s="8">
        <v>4159</v>
      </c>
      <c r="J118" s="8">
        <v>3538</v>
      </c>
      <c r="K118" s="8">
        <v>3022</v>
      </c>
      <c r="L118" s="8">
        <v>2892</v>
      </c>
      <c r="M118" s="8">
        <v>1097</v>
      </c>
      <c r="N118" s="8">
        <v>929</v>
      </c>
      <c r="O118" s="8">
        <v>768</v>
      </c>
      <c r="P118" s="8">
        <v>567</v>
      </c>
      <c r="Q118" s="8">
        <v>541</v>
      </c>
      <c r="R118" s="8">
        <v>238</v>
      </c>
      <c r="S118" s="8">
        <v>238</v>
      </c>
      <c r="T118" s="8">
        <v>214</v>
      </c>
      <c r="U118" s="8">
        <v>164</v>
      </c>
      <c r="V118" s="8">
        <v>127</v>
      </c>
      <c r="W118" s="8">
        <v>48</v>
      </c>
      <c r="X118" s="8">
        <v>48</v>
      </c>
      <c r="Y118" s="8">
        <v>26</v>
      </c>
      <c r="Z118" s="13"/>
      <c r="AA118" s="9"/>
      <c r="AD118" s="7">
        <v>86</v>
      </c>
      <c r="AE118" s="11" t="s">
        <v>88</v>
      </c>
      <c r="AF118" s="11">
        <v>83780</v>
      </c>
      <c r="AG118" s="11">
        <v>81070</v>
      </c>
      <c r="AH118" s="11">
        <v>94870</v>
      </c>
      <c r="AI118" s="11">
        <v>11727</v>
      </c>
      <c r="AJ118" s="11">
        <v>11597.9</v>
      </c>
      <c r="AK118" s="11">
        <v>14316</v>
      </c>
      <c r="AL118" s="11"/>
      <c r="AM118" s="11">
        <v>16770</v>
      </c>
      <c r="AN118" s="11"/>
      <c r="AQ118" s="7">
        <v>86</v>
      </c>
      <c r="AR118" s="11" t="s">
        <v>88</v>
      </c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F118" s="7">
        <v>86</v>
      </c>
      <c r="BG118" s="11" t="s">
        <v>88</v>
      </c>
      <c r="BH118" s="18"/>
      <c r="BI118" s="18"/>
    </row>
    <row r="119" spans="2:61" ht="13.8" x14ac:dyDescent="0.25">
      <c r="B119" s="7">
        <v>87</v>
      </c>
      <c r="C119" s="7" t="s">
        <v>89</v>
      </c>
      <c r="D119" s="8">
        <v>101137</v>
      </c>
      <c r="E119" s="8">
        <v>18639</v>
      </c>
      <c r="F119" s="8">
        <v>17907</v>
      </c>
      <c r="G119" s="8">
        <v>15031</v>
      </c>
      <c r="H119" s="8">
        <v>4652</v>
      </c>
      <c r="I119" s="8">
        <v>4327</v>
      </c>
      <c r="J119" s="8">
        <v>3663</v>
      </c>
      <c r="K119" s="8">
        <v>3136</v>
      </c>
      <c r="L119" s="8">
        <v>3000</v>
      </c>
      <c r="M119" s="8">
        <v>1153</v>
      </c>
      <c r="N119" s="8">
        <v>980</v>
      </c>
      <c r="O119" s="8">
        <v>810</v>
      </c>
      <c r="P119" s="8">
        <v>603</v>
      </c>
      <c r="Q119" s="8">
        <v>577</v>
      </c>
      <c r="R119" s="8">
        <v>268</v>
      </c>
      <c r="S119" s="8">
        <v>268</v>
      </c>
      <c r="T119" s="8">
        <v>234</v>
      </c>
      <c r="U119" s="8">
        <v>182</v>
      </c>
      <c r="V119" s="8">
        <v>140</v>
      </c>
      <c r="W119" s="8">
        <v>58</v>
      </c>
      <c r="X119" s="8">
        <v>58</v>
      </c>
      <c r="Y119" s="8">
        <v>34</v>
      </c>
      <c r="Z119" s="8">
        <v>15</v>
      </c>
      <c r="AA119" s="8">
        <v>15</v>
      </c>
      <c r="AD119" s="7">
        <v>87</v>
      </c>
      <c r="AE119" s="11" t="s">
        <v>89</v>
      </c>
      <c r="AF119" s="11">
        <v>86100</v>
      </c>
      <c r="AG119" s="11">
        <v>83230</v>
      </c>
      <c r="AH119" s="11">
        <v>97470</v>
      </c>
      <c r="AI119" s="11">
        <v>12031.3</v>
      </c>
      <c r="AJ119" s="11">
        <v>11895</v>
      </c>
      <c r="AK119" s="11">
        <v>14770</v>
      </c>
      <c r="AL119" s="11">
        <v>14450</v>
      </c>
      <c r="AM119" s="11">
        <v>17303</v>
      </c>
      <c r="AN119" s="11"/>
      <c r="AQ119" s="7">
        <v>87</v>
      </c>
      <c r="AR119" s="11" t="s">
        <v>89</v>
      </c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F119" s="7">
        <v>87</v>
      </c>
      <c r="BG119" s="11" t="s">
        <v>89</v>
      </c>
      <c r="BH119" s="18"/>
      <c r="BI119" s="18"/>
    </row>
    <row r="120" spans="2:61" ht="13.8" x14ac:dyDescent="0.25">
      <c r="B120" s="7">
        <v>88</v>
      </c>
      <c r="C120" s="7" t="s">
        <v>90</v>
      </c>
      <c r="D120" s="8">
        <v>103922</v>
      </c>
      <c r="E120" s="8">
        <v>19237</v>
      </c>
      <c r="F120" s="8">
        <v>18484</v>
      </c>
      <c r="G120" s="8">
        <v>15444</v>
      </c>
      <c r="H120" s="8">
        <v>4822</v>
      </c>
      <c r="I120" s="8">
        <v>4490</v>
      </c>
      <c r="J120" s="8">
        <v>3792</v>
      </c>
      <c r="K120" s="8">
        <v>3248</v>
      </c>
      <c r="L120" s="8">
        <v>3105</v>
      </c>
      <c r="M120" s="8">
        <v>1208</v>
      </c>
      <c r="N120" s="8">
        <v>1058</v>
      </c>
      <c r="O120" s="8">
        <v>879</v>
      </c>
      <c r="P120" s="8">
        <v>636</v>
      </c>
      <c r="Q120" s="8">
        <v>603</v>
      </c>
      <c r="R120" s="8">
        <v>299</v>
      </c>
      <c r="S120" s="8">
        <v>299</v>
      </c>
      <c r="T120" s="8">
        <v>254</v>
      </c>
      <c r="U120" s="8">
        <v>200</v>
      </c>
      <c r="V120" s="8">
        <v>153</v>
      </c>
      <c r="W120" s="8">
        <v>68</v>
      </c>
      <c r="X120" s="8">
        <v>68</v>
      </c>
      <c r="Y120" s="8">
        <v>44</v>
      </c>
      <c r="Z120" s="8">
        <v>19</v>
      </c>
      <c r="AA120" s="8">
        <v>19</v>
      </c>
      <c r="AD120" s="7">
        <v>88</v>
      </c>
      <c r="AE120" s="11" t="s">
        <v>90</v>
      </c>
      <c r="AF120" s="11">
        <v>88470</v>
      </c>
      <c r="AG120" s="11">
        <v>85430</v>
      </c>
      <c r="AH120" s="11">
        <v>100130</v>
      </c>
      <c r="AI120" s="11">
        <v>12339.7</v>
      </c>
      <c r="AJ120" s="11">
        <v>12196.2</v>
      </c>
      <c r="AK120" s="11">
        <v>15235.8</v>
      </c>
      <c r="AL120" s="11">
        <v>14841.4</v>
      </c>
      <c r="AM120" s="11">
        <v>17849</v>
      </c>
      <c r="AN120" s="11"/>
      <c r="AQ120" s="7">
        <v>88</v>
      </c>
      <c r="AR120" s="11" t="s">
        <v>90</v>
      </c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F120" s="7">
        <v>88</v>
      </c>
      <c r="BG120" s="11" t="s">
        <v>90</v>
      </c>
      <c r="BH120" s="18"/>
      <c r="BI120" s="18">
        <f>AVERAGE(0.52,0.4)</f>
        <v>0.46</v>
      </c>
    </row>
    <row r="121" spans="2:61" ht="13.8" customHeight="1" x14ac:dyDescent="0.25">
      <c r="B121" s="7">
        <v>89</v>
      </c>
      <c r="C121" s="7" t="s">
        <v>91</v>
      </c>
      <c r="D121" s="8">
        <v>106755</v>
      </c>
      <c r="E121" s="8">
        <v>19840</v>
      </c>
      <c r="F121" s="8">
        <v>19083</v>
      </c>
      <c r="G121" s="8">
        <v>15871</v>
      </c>
      <c r="H121" s="8">
        <v>5002</v>
      </c>
      <c r="I121" s="8">
        <v>4656</v>
      </c>
      <c r="J121" s="8">
        <v>3909</v>
      </c>
      <c r="K121" s="8">
        <v>3370</v>
      </c>
      <c r="L121" s="8">
        <v>3219</v>
      </c>
      <c r="M121" s="8">
        <v>1269</v>
      </c>
      <c r="N121" s="8">
        <v>1080</v>
      </c>
      <c r="O121" s="8">
        <v>890</v>
      </c>
      <c r="P121" s="8">
        <v>675</v>
      </c>
      <c r="Q121" s="8">
        <v>639</v>
      </c>
      <c r="R121" s="8">
        <v>319</v>
      </c>
      <c r="S121" s="8">
        <v>319</v>
      </c>
      <c r="T121" s="8">
        <v>272</v>
      </c>
      <c r="U121" s="8">
        <v>215</v>
      </c>
      <c r="V121" s="8">
        <v>167</v>
      </c>
      <c r="W121" s="8">
        <v>80</v>
      </c>
      <c r="X121" s="8">
        <v>80</v>
      </c>
      <c r="Y121" s="8">
        <v>60</v>
      </c>
      <c r="Z121" s="8">
        <v>49</v>
      </c>
      <c r="AA121" s="8"/>
      <c r="AD121" s="7">
        <v>89</v>
      </c>
      <c r="AE121" s="11" t="s">
        <v>91</v>
      </c>
      <c r="AF121" s="11">
        <v>90884</v>
      </c>
      <c r="AG121" s="11">
        <v>87670</v>
      </c>
      <c r="AH121" s="11">
        <v>102850</v>
      </c>
      <c r="AI121" s="11">
        <v>12652</v>
      </c>
      <c r="AJ121" s="11">
        <v>12500.8</v>
      </c>
      <c r="AK121" s="11">
        <v>15713</v>
      </c>
      <c r="AL121" s="11"/>
      <c r="AM121" s="11">
        <v>18408</v>
      </c>
      <c r="AN121" s="11"/>
      <c r="AQ121" s="7">
        <v>89</v>
      </c>
      <c r="AR121" s="11" t="s">
        <v>91</v>
      </c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F121" s="7">
        <v>89</v>
      </c>
      <c r="BG121" s="11" t="s">
        <v>91</v>
      </c>
      <c r="BH121" s="18"/>
      <c r="BI121" s="18"/>
    </row>
    <row r="122" spans="2:61" ht="13.8" x14ac:dyDescent="0.25">
      <c r="B122" s="7">
        <v>90</v>
      </c>
      <c r="C122" s="7" t="s">
        <v>92</v>
      </c>
      <c r="D122" s="8">
        <v>109651</v>
      </c>
      <c r="E122" s="8">
        <v>20472</v>
      </c>
      <c r="F122" s="8">
        <v>19693</v>
      </c>
      <c r="G122" s="8">
        <v>16300</v>
      </c>
      <c r="H122" s="8">
        <v>5182</v>
      </c>
      <c r="I122" s="8">
        <v>4830</v>
      </c>
      <c r="J122" s="8">
        <v>4046</v>
      </c>
      <c r="K122" s="8">
        <v>3491</v>
      </c>
      <c r="L122" s="8">
        <v>3332</v>
      </c>
      <c r="M122" s="8">
        <v>1330</v>
      </c>
      <c r="N122" s="8">
        <v>1168</v>
      </c>
      <c r="O122" s="8">
        <v>966.4</v>
      </c>
      <c r="P122" s="8">
        <v>712.1</v>
      </c>
      <c r="Q122" s="8">
        <v>675.2</v>
      </c>
      <c r="R122" s="8">
        <v>342.4</v>
      </c>
      <c r="S122" s="8">
        <v>333.1</v>
      </c>
      <c r="T122" s="8">
        <v>290</v>
      </c>
      <c r="U122" s="8">
        <v>229</v>
      </c>
      <c r="V122" s="8">
        <v>182</v>
      </c>
      <c r="W122" s="8">
        <v>92.5</v>
      </c>
      <c r="X122" s="8">
        <v>85.4</v>
      </c>
      <c r="Y122" s="8">
        <v>41.4</v>
      </c>
      <c r="Z122" s="8">
        <v>24.5</v>
      </c>
      <c r="AA122" s="8">
        <v>16.600000000000001</v>
      </c>
      <c r="AD122" s="7">
        <v>90</v>
      </c>
      <c r="AE122" s="11" t="s">
        <v>92</v>
      </c>
      <c r="AF122" s="11">
        <v>93350</v>
      </c>
      <c r="AG122" s="11">
        <v>89953</v>
      </c>
      <c r="AH122" s="11">
        <v>105609</v>
      </c>
      <c r="AI122" s="11">
        <v>12968.7</v>
      </c>
      <c r="AJ122" s="11">
        <v>12809.6</v>
      </c>
      <c r="AK122" s="11">
        <v>16202.2</v>
      </c>
      <c r="AL122" s="11">
        <v>15623.7</v>
      </c>
      <c r="AM122" s="11">
        <v>18982.5</v>
      </c>
      <c r="AN122" s="11">
        <v>2996.1</v>
      </c>
      <c r="AQ122" s="7">
        <v>90</v>
      </c>
      <c r="AR122" s="11" t="s">
        <v>92</v>
      </c>
      <c r="AS122" s="11">
        <v>100</v>
      </c>
      <c r="AT122" s="11">
        <v>62</v>
      </c>
      <c r="AU122" s="11">
        <v>24</v>
      </c>
      <c r="AV122" s="16">
        <v>12</v>
      </c>
      <c r="AW122" s="11">
        <v>9</v>
      </c>
      <c r="AX122" s="11">
        <v>100</v>
      </c>
      <c r="AY122" s="16">
        <v>11</v>
      </c>
      <c r="AZ122" s="11">
        <v>6</v>
      </c>
      <c r="BA122" s="11">
        <v>69</v>
      </c>
      <c r="BB122" s="11">
        <v>26</v>
      </c>
      <c r="BC122" s="11">
        <v>16</v>
      </c>
      <c r="BD122" s="11">
        <v>100</v>
      </c>
      <c r="BF122" s="7">
        <v>90</v>
      </c>
      <c r="BG122" s="11" t="s">
        <v>92</v>
      </c>
      <c r="BH122" s="18"/>
      <c r="BI122" s="18"/>
    </row>
    <row r="123" spans="2:61" ht="13.8" x14ac:dyDescent="0.25">
      <c r="B123" s="7">
        <v>91</v>
      </c>
      <c r="C123" s="7" t="s">
        <v>93</v>
      </c>
      <c r="D123" s="8">
        <v>112601</v>
      </c>
      <c r="E123" s="8">
        <v>21105</v>
      </c>
      <c r="F123" s="8">
        <v>20314</v>
      </c>
      <c r="G123" s="8">
        <v>16733</v>
      </c>
      <c r="H123" s="8">
        <v>5367</v>
      </c>
      <c r="I123" s="8">
        <v>5001</v>
      </c>
      <c r="J123" s="8">
        <v>4174</v>
      </c>
      <c r="K123" s="8">
        <v>3611</v>
      </c>
      <c r="L123" s="8">
        <v>3442</v>
      </c>
      <c r="M123" s="8">
        <v>1387</v>
      </c>
      <c r="N123" s="8">
        <v>1224</v>
      </c>
      <c r="O123" s="8">
        <v>1007</v>
      </c>
      <c r="P123" s="8">
        <v>743</v>
      </c>
      <c r="Q123" s="8">
        <v>708</v>
      </c>
      <c r="R123" s="8">
        <v>371</v>
      </c>
      <c r="S123" s="8">
        <v>360</v>
      </c>
      <c r="T123" s="8">
        <v>310</v>
      </c>
      <c r="U123" s="8">
        <v>232</v>
      </c>
      <c r="V123" s="8">
        <v>232</v>
      </c>
      <c r="W123" s="8">
        <v>94</v>
      </c>
      <c r="X123" s="8">
        <v>94</v>
      </c>
      <c r="Y123" s="8">
        <v>65</v>
      </c>
      <c r="Z123" s="8">
        <v>42</v>
      </c>
      <c r="AA123" s="8"/>
      <c r="AD123" s="7">
        <v>91</v>
      </c>
      <c r="AE123" s="11" t="s">
        <v>93</v>
      </c>
      <c r="AF123" s="11">
        <v>95868</v>
      </c>
      <c r="AG123" s="11">
        <v>92287</v>
      </c>
      <c r="AH123" s="11">
        <v>108427</v>
      </c>
      <c r="AI123" s="11">
        <v>13290.7</v>
      </c>
      <c r="AJ123" s="11">
        <v>13122.2</v>
      </c>
      <c r="AK123" s="11">
        <v>16702</v>
      </c>
      <c r="AL123" s="11">
        <v>16024</v>
      </c>
      <c r="AM123" s="11">
        <v>19568</v>
      </c>
      <c r="AN123" s="11">
        <v>3082.3</v>
      </c>
      <c r="AQ123" s="7">
        <v>91</v>
      </c>
      <c r="AR123" s="11" t="s">
        <v>93</v>
      </c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F123" s="7">
        <v>91</v>
      </c>
      <c r="BG123" s="11" t="s">
        <v>93</v>
      </c>
      <c r="BH123" s="18"/>
      <c r="BI123" s="18">
        <v>0.52</v>
      </c>
    </row>
    <row r="124" spans="2:61" ht="13.8" x14ac:dyDescent="0.25">
      <c r="B124" s="7">
        <v>92</v>
      </c>
      <c r="C124" s="7" t="s">
        <v>94</v>
      </c>
      <c r="D124" s="8">
        <v>115606</v>
      </c>
      <c r="E124" s="8">
        <v>21757</v>
      </c>
      <c r="F124" s="8">
        <v>20948</v>
      </c>
      <c r="G124" s="8">
        <v>17166</v>
      </c>
      <c r="H124" s="8">
        <v>5548</v>
      </c>
      <c r="I124" s="8">
        <v>5182</v>
      </c>
      <c r="J124" s="8">
        <v>4303</v>
      </c>
      <c r="K124" s="8">
        <v>3728</v>
      </c>
      <c r="L124" s="8">
        <v>3552</v>
      </c>
      <c r="M124" s="8">
        <v>1439</v>
      </c>
      <c r="N124" s="8">
        <v>1271</v>
      </c>
      <c r="O124" s="8">
        <v>1043</v>
      </c>
      <c r="P124" s="8">
        <v>778.3</v>
      </c>
      <c r="Q124" s="8">
        <v>736.2</v>
      </c>
      <c r="R124" s="8">
        <v>388.2</v>
      </c>
      <c r="S124" s="8">
        <v>377.4</v>
      </c>
      <c r="T124" s="8">
        <v>321</v>
      </c>
      <c r="U124" s="8">
        <v>257</v>
      </c>
      <c r="V124" s="8">
        <v>192</v>
      </c>
      <c r="W124" s="8">
        <v>102.8</v>
      </c>
      <c r="X124" s="8">
        <v>94.2</v>
      </c>
      <c r="Y124" s="8">
        <v>43.9</v>
      </c>
      <c r="Z124" s="8">
        <v>26.8</v>
      </c>
      <c r="AA124" s="8">
        <v>16.8</v>
      </c>
      <c r="AD124" s="7">
        <v>92</v>
      </c>
      <c r="AE124" s="11" t="s">
        <v>94</v>
      </c>
      <c r="AF124" s="11">
        <v>98439</v>
      </c>
      <c r="AG124" s="11">
        <v>94665</v>
      </c>
      <c r="AH124" s="11">
        <v>111300</v>
      </c>
      <c r="AI124" s="11">
        <v>13614.7</v>
      </c>
      <c r="AJ124" s="11">
        <v>13438.8</v>
      </c>
      <c r="AK124" s="11">
        <v>17220</v>
      </c>
      <c r="AL124" s="11">
        <v>16428.3</v>
      </c>
      <c r="AM124" s="11">
        <v>20167.099999999999</v>
      </c>
      <c r="AN124" s="11">
        <v>3170.8</v>
      </c>
      <c r="AQ124" s="7">
        <v>92</v>
      </c>
      <c r="AR124" s="11" t="s">
        <v>94</v>
      </c>
      <c r="AS124" s="11">
        <v>100</v>
      </c>
      <c r="AT124" s="11">
        <v>62</v>
      </c>
      <c r="AU124" s="11">
        <v>24</v>
      </c>
      <c r="AV124" s="16">
        <v>13</v>
      </c>
      <c r="AW124" s="11">
        <v>9</v>
      </c>
      <c r="AX124" s="11">
        <v>100</v>
      </c>
      <c r="AY124" s="16">
        <v>11</v>
      </c>
      <c r="AZ124" s="11">
        <v>7</v>
      </c>
      <c r="BA124" s="11">
        <v>61</v>
      </c>
      <c r="BB124" s="11">
        <v>26</v>
      </c>
      <c r="BC124" s="11">
        <v>15</v>
      </c>
      <c r="BD124" s="11">
        <v>100</v>
      </c>
      <c r="BF124" s="7">
        <v>92</v>
      </c>
      <c r="BG124" s="11" t="s">
        <v>94</v>
      </c>
      <c r="BH124" s="18">
        <v>0.96699999999999997</v>
      </c>
      <c r="BI124" s="18">
        <v>0.45</v>
      </c>
    </row>
    <row r="125" spans="2:61" x14ac:dyDescent="0.3">
      <c r="AD125" s="7">
        <v>93</v>
      </c>
      <c r="AE125" s="11" t="s">
        <v>95</v>
      </c>
      <c r="AF125" s="11"/>
      <c r="AG125" s="11"/>
      <c r="AH125" s="11"/>
      <c r="AI125" s="11">
        <v>13944.1</v>
      </c>
      <c r="AJ125" s="11">
        <v>13759.7</v>
      </c>
      <c r="AK125" s="11">
        <v>17750.2</v>
      </c>
      <c r="AL125" s="11">
        <v>16840</v>
      </c>
      <c r="AM125" s="11">
        <v>20784.8</v>
      </c>
      <c r="AN125" s="11"/>
    </row>
    <row r="126" spans="2:61" x14ac:dyDescent="0.3">
      <c r="AD126" s="7">
        <v>94</v>
      </c>
      <c r="AE126" s="11" t="s">
        <v>96</v>
      </c>
      <c r="AF126" s="11"/>
      <c r="AG126" s="11"/>
      <c r="AH126" s="11"/>
      <c r="AI126" s="11">
        <v>14278.6</v>
      </c>
      <c r="AJ126" s="11">
        <v>14084.2</v>
      </c>
      <c r="AK126" s="11">
        <v>18293.7</v>
      </c>
      <c r="AL126" s="11">
        <v>17255.3</v>
      </c>
      <c r="AM126" s="11">
        <v>21417.3</v>
      </c>
      <c r="AN126" s="11"/>
    </row>
    <row r="127" spans="2:61" x14ac:dyDescent="0.3">
      <c r="AD127" s="7">
        <v>95</v>
      </c>
      <c r="AE127" s="11" t="s">
        <v>97</v>
      </c>
      <c r="AF127" s="11"/>
      <c r="AG127" s="11"/>
      <c r="AH127" s="11"/>
      <c r="AI127" s="11">
        <v>14617.2</v>
      </c>
      <c r="AJ127" s="11">
        <v>14411.9</v>
      </c>
      <c r="AK127" s="11">
        <v>18852</v>
      </c>
      <c r="AL127" s="11">
        <v>17676.5</v>
      </c>
      <c r="AM127" s="11">
        <v>22065.200000000001</v>
      </c>
      <c r="AN127" s="11"/>
    </row>
    <row r="147" ht="13.8" customHeight="1" x14ac:dyDescent="0.3"/>
    <row r="311" ht="13.8" customHeight="1" x14ac:dyDescent="0.3"/>
    <row r="323" ht="13.8" customHeight="1" x14ac:dyDescent="0.3"/>
    <row r="358" ht="13.8" customHeight="1" x14ac:dyDescent="0.3"/>
    <row r="424" ht="13.8" customHeight="1" x14ac:dyDescent="0.3"/>
    <row r="450" ht="17.399999999999999" customHeight="1" x14ac:dyDescent="0.3"/>
    <row r="463" ht="13.8" customHeight="1" x14ac:dyDescent="0.3"/>
    <row r="494" ht="13.8" customHeight="1" x14ac:dyDescent="0.3"/>
    <row r="525" ht="17.399999999999999" customHeight="1" x14ac:dyDescent="0.3"/>
    <row r="600" ht="13.8" customHeight="1" x14ac:dyDescent="0.3"/>
    <row r="640" ht="13.8" customHeight="1" x14ac:dyDescent="0.3"/>
    <row r="683" ht="13.8" customHeight="1" x14ac:dyDescent="0.3"/>
  </sheetData>
  <mergeCells count="4">
    <mergeCell ref="B31:AA31"/>
    <mergeCell ref="AD31:AN31"/>
    <mergeCell ref="AQ31:BD31"/>
    <mergeCell ref="BF31:BI31"/>
  </mergeCells>
  <conditionalFormatting sqref="D33:AA1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6:BD1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3:BD1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5:AX115 AW122:AX122 AW124:AX12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5:AY6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5:AY115 AY122 AY12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2 AZ124 AZ35:AZ11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5:AZ115 AZ122 AZ1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AV115 BA35:BD115 BA122:BD122 BA124:BD124 AS122:AV122 AS124:AV1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BD115 AS122:BD122 AS124:BD1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AU49 AS50:AT115 AU63:AU115 AS124:AV124 AS122:AV122 AV35:AV115 BA35:BD115 BA122:BD122 BA124:BD12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1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N127 AF35:AF41 AF42:AG42 AF43:AH51 AF52:AK71 AF72:AM8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3:BD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6:BI12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3:BI12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2:BI122 BH124:BI124 BH35:BI11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2:BI122 BH124:BI124 BH35:BI11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4:BI124 BH122:BI122 BH35:BI11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3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5:B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:BI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8:BI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 PROPERTIES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Constantinou Procopios Christou</dc:creator>
  <cp:lastModifiedBy>Constantinou Procopios Christou</cp:lastModifiedBy>
  <dcterms:created xsi:type="dcterms:W3CDTF">2021-07-30T20:05:29Z</dcterms:created>
  <dcterms:modified xsi:type="dcterms:W3CDTF">2021-08-04T11:48:19Z</dcterms:modified>
</cp:coreProperties>
</file>